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105" windowWidth="19395" windowHeight="7620"/>
  </bookViews>
  <sheets>
    <sheet name="1043_614a79e582f5e" sheetId="1" r:id="rId1"/>
  </sheets>
  <definedNames>
    <definedName name="_xlnm.Print_Titles" localSheetId="0">'1043_614a79e582f5e'!$3:$3</definedName>
  </definedNames>
  <calcPr calcId="124519"/>
</workbook>
</file>

<file path=xl/calcChain.xml><?xml version="1.0" encoding="utf-8"?>
<calcChain xmlns="http://schemas.openxmlformats.org/spreadsheetml/2006/main">
  <c r="A71" i="1"/>
  <c r="C19"/>
  <c r="A51"/>
  <c r="C4"/>
  <c r="A20"/>
  <c r="C61"/>
  <c r="A32"/>
  <c r="C17"/>
  <c r="A184"/>
  <c r="C87"/>
  <c r="A16"/>
  <c r="C24"/>
  <c r="A191"/>
  <c r="C186"/>
  <c r="A33"/>
  <c r="C25"/>
  <c r="A183"/>
  <c r="C99"/>
  <c r="A103"/>
  <c r="C129"/>
  <c r="A127"/>
  <c r="C107"/>
  <c r="A179"/>
  <c r="C134"/>
  <c r="A86"/>
  <c r="C151"/>
  <c r="A80"/>
  <c r="C100"/>
  <c r="A79"/>
  <c r="C88"/>
  <c r="A143"/>
  <c r="C130"/>
  <c r="A95"/>
  <c r="C120"/>
  <c r="A97"/>
  <c r="C121"/>
  <c r="A171"/>
  <c r="C181"/>
  <c r="A76"/>
  <c r="C148"/>
  <c r="A31"/>
  <c r="C67"/>
  <c r="A15"/>
  <c r="C31"/>
  <c r="A123"/>
  <c r="C136"/>
  <c r="A120"/>
  <c r="C116"/>
  <c r="A37"/>
  <c r="C69"/>
  <c r="A139"/>
  <c r="C169"/>
  <c r="A174"/>
  <c r="C93"/>
  <c r="A176"/>
  <c r="C91"/>
  <c r="A36"/>
  <c r="C22"/>
  <c r="A73"/>
  <c r="C38"/>
  <c r="A18"/>
  <c r="C59"/>
  <c r="A173"/>
  <c r="C96"/>
  <c r="A110"/>
  <c r="C117"/>
  <c r="A5"/>
  <c r="C54"/>
  <c r="A49"/>
  <c r="C35"/>
  <c r="A14"/>
  <c r="C50"/>
  <c r="A92"/>
  <c r="C153"/>
  <c r="A81"/>
  <c r="C122"/>
  <c r="A125"/>
  <c r="C162"/>
  <c r="A164"/>
  <c r="C89"/>
  <c r="A178"/>
  <c r="C183"/>
  <c r="A88"/>
  <c r="C119"/>
  <c r="A121"/>
  <c r="C80"/>
  <c r="A130"/>
  <c r="C164"/>
  <c r="A77"/>
  <c r="C138"/>
  <c r="A100"/>
  <c r="C127"/>
  <c r="A66"/>
  <c r="C8"/>
  <c r="A165"/>
  <c r="C92"/>
  <c r="A7"/>
  <c r="C55"/>
  <c r="A96"/>
  <c r="C154"/>
  <c r="A131"/>
  <c r="C109"/>
  <c r="A150"/>
  <c r="C140"/>
  <c r="A119"/>
  <c r="C86"/>
  <c r="A124"/>
  <c r="C161"/>
  <c r="A40"/>
  <c r="C37"/>
  <c r="A25"/>
  <c r="C64"/>
  <c r="A63"/>
  <c r="C42"/>
  <c r="A146"/>
  <c r="C98"/>
  <c r="A29"/>
  <c r="C29"/>
  <c r="A28"/>
  <c r="C51"/>
  <c r="A154"/>
  <c r="C175"/>
  <c r="A35"/>
  <c r="C46"/>
  <c r="A167"/>
  <c r="C146"/>
  <c r="A135"/>
  <c r="C167"/>
  <c r="A138"/>
  <c r="C131"/>
  <c r="A41"/>
  <c r="C45"/>
  <c r="A69"/>
  <c r="C13"/>
  <c r="A67"/>
  <c r="C9"/>
  <c r="A17"/>
  <c r="C58"/>
  <c r="A158"/>
  <c r="C101"/>
  <c r="A54"/>
  <c r="C14"/>
  <c r="A78"/>
  <c r="C149"/>
  <c r="A105"/>
  <c r="C104"/>
  <c r="A177"/>
  <c r="C182"/>
  <c r="A144"/>
  <c r="C171"/>
  <c r="A99"/>
  <c r="C155"/>
  <c r="A182"/>
  <c r="C185"/>
  <c r="A50"/>
  <c r="C48"/>
  <c r="A93"/>
  <c r="C84"/>
  <c r="A84"/>
  <c r="C150"/>
  <c r="A72"/>
  <c r="C16"/>
  <c r="A107"/>
  <c r="C76"/>
  <c r="A156"/>
  <c r="C102"/>
  <c r="A140"/>
  <c r="C125"/>
  <c r="A185"/>
  <c r="C81"/>
  <c r="A47"/>
  <c r="C41"/>
  <c r="A60"/>
  <c r="C52"/>
  <c r="A58"/>
  <c r="C72"/>
  <c r="A161"/>
  <c r="C178"/>
  <c r="A53"/>
  <c r="C23"/>
  <c r="A45"/>
  <c r="C39"/>
  <c r="A62"/>
  <c r="C44"/>
  <c r="A116"/>
  <c r="C142"/>
  <c r="A70"/>
  <c r="C12"/>
  <c r="A148"/>
  <c r="C172"/>
  <c r="A74"/>
  <c r="C28"/>
  <c r="A38"/>
  <c r="C47"/>
  <c r="A180"/>
  <c r="C113"/>
  <c r="A21"/>
  <c r="C30"/>
  <c r="A89"/>
  <c r="C79"/>
  <c r="A59"/>
  <c r="C20"/>
  <c r="A11"/>
  <c r="C57"/>
  <c r="A10"/>
  <c r="C56"/>
  <c r="A94"/>
  <c r="C124"/>
  <c r="A6"/>
  <c r="C27"/>
  <c r="A23"/>
  <c r="C33"/>
  <c r="A163"/>
  <c r="C180"/>
  <c r="A129"/>
  <c r="C163"/>
  <c r="A55"/>
  <c r="C53"/>
  <c r="A128"/>
  <c r="C115"/>
  <c r="A118"/>
  <c r="C132"/>
  <c r="A157"/>
  <c r="C176"/>
  <c r="A34"/>
  <c r="C68"/>
  <c r="A12"/>
  <c r="C40"/>
  <c r="A24"/>
  <c r="C63"/>
  <c r="A160"/>
  <c r="C177"/>
  <c r="A162"/>
  <c r="C179"/>
  <c r="A56"/>
  <c r="C36"/>
  <c r="A136"/>
  <c r="C144"/>
  <c r="A39"/>
  <c r="C21"/>
  <c r="A142"/>
  <c r="C170"/>
  <c r="A147"/>
  <c r="C111"/>
  <c r="A85"/>
  <c r="C82"/>
  <c r="A46"/>
  <c r="C71"/>
  <c r="A187"/>
  <c r="C189"/>
  <c r="A26"/>
  <c r="C49"/>
  <c r="A155"/>
  <c r="C108"/>
  <c r="A48"/>
  <c r="C34"/>
  <c r="A75"/>
  <c r="C147"/>
  <c r="A101"/>
  <c r="C156"/>
  <c r="A65"/>
  <c r="C26"/>
  <c r="A30"/>
  <c r="C66"/>
  <c r="A106"/>
  <c r="C157"/>
  <c r="A82"/>
  <c r="C97"/>
  <c r="A9"/>
  <c r="C18"/>
  <c r="A22"/>
  <c r="C62"/>
  <c r="A87"/>
  <c r="C137"/>
  <c r="A4"/>
  <c r="C6"/>
  <c r="A64"/>
  <c r="C10"/>
  <c r="A153"/>
  <c r="C174"/>
  <c r="A159"/>
  <c r="C141"/>
  <c r="A132"/>
  <c r="C165"/>
  <c r="A90"/>
  <c r="C152"/>
  <c r="A133"/>
  <c r="C94"/>
  <c r="A190"/>
  <c r="C190"/>
  <c r="A175"/>
  <c r="C78"/>
  <c r="A91"/>
  <c r="C126"/>
  <c r="A109"/>
  <c r="C75"/>
  <c r="A186"/>
  <c r="C191"/>
  <c r="A141"/>
  <c r="C95"/>
  <c r="A149"/>
  <c r="C112"/>
  <c r="A111"/>
  <c r="C106"/>
  <c r="A189"/>
  <c r="C187"/>
  <c r="A57"/>
  <c r="C5"/>
  <c r="A188"/>
  <c r="C188"/>
  <c r="A61"/>
  <c r="C73"/>
  <c r="A113"/>
  <c r="C123"/>
  <c r="A137"/>
  <c r="C168"/>
  <c r="A169"/>
  <c r="C118"/>
  <c r="A13"/>
  <c r="C7"/>
  <c r="A126"/>
  <c r="C128"/>
  <c r="A8"/>
  <c r="C15"/>
  <c r="A117"/>
  <c r="C159"/>
  <c r="A108"/>
  <c r="C135"/>
  <c r="A102"/>
  <c r="C103"/>
  <c r="A42"/>
  <c r="C32"/>
  <c r="A44"/>
  <c r="C70"/>
  <c r="A19"/>
  <c r="C60"/>
  <c r="A134"/>
  <c r="C166"/>
  <c r="A151"/>
  <c r="C173"/>
  <c r="A112"/>
  <c r="C139"/>
  <c r="A104"/>
  <c r="C105"/>
  <c r="A98"/>
  <c r="C114"/>
  <c r="A145"/>
  <c r="C83"/>
  <c r="A170"/>
  <c r="C90"/>
  <c r="A122"/>
  <c r="C160"/>
  <c r="A168"/>
  <c r="C145"/>
  <c r="A115"/>
  <c r="C158"/>
  <c r="A52"/>
  <c r="C11"/>
  <c r="A172"/>
  <c r="C143"/>
  <c r="A68"/>
  <c r="C74"/>
  <c r="A114"/>
  <c r="C77"/>
  <c r="A43"/>
  <c r="C43"/>
  <c r="A181"/>
  <c r="C184"/>
  <c r="A27"/>
  <c r="C65"/>
  <c r="A152"/>
  <c r="C110"/>
  <c r="A166"/>
  <c r="C85"/>
  <c r="A83"/>
  <c r="C133"/>
</calcChain>
</file>

<file path=xl/sharedStrings.xml><?xml version="1.0" encoding="utf-8"?>
<sst xmlns="http://schemas.openxmlformats.org/spreadsheetml/2006/main" count="227" uniqueCount="12">
  <si>
    <t>报考号</t>
  </si>
  <si>
    <t>报考岗位</t>
  </si>
  <si>
    <t>准考证号</t>
  </si>
  <si>
    <t>01_工作人员</t>
  </si>
  <si>
    <t>02_工作人员</t>
  </si>
  <si>
    <t>03_城管辅助执法人员</t>
  </si>
  <si>
    <t>笔试成绩</t>
    <phoneticPr fontId="18" type="noConversion"/>
  </si>
  <si>
    <t>岗位内排名</t>
    <phoneticPr fontId="18" type="noConversion"/>
  </si>
  <si>
    <t>是</t>
    <phoneticPr fontId="18" type="noConversion"/>
  </si>
  <si>
    <t>2021年秋季如皋市部分单位公开招聘合同制人员笔试成绩和资格复审人员名单</t>
    <phoneticPr fontId="18" type="noConversion"/>
  </si>
  <si>
    <t>是否进入资格复审</t>
    <phoneticPr fontId="18" type="noConversion"/>
  </si>
  <si>
    <t>附件：</t>
    <phoneticPr fontId="18" type="noConversion"/>
  </si>
</sst>
</file>

<file path=xl/styles.xml><?xml version="1.0" encoding="utf-8"?>
<styleSheet xmlns="http://schemas.openxmlformats.org/spreadsheetml/2006/main">
  <fonts count="19">
    <font>
      <sz val="11"/>
      <color theme="1"/>
      <name val="宋体"/>
      <family val="2"/>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2"/>
      <charset val="13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0" xfId="0" applyBorder="1" applyAlignment="1">
      <alignment vertical="center"/>
    </xf>
    <xf numFmtId="0" fontId="0" fillId="0" borderId="11" xfId="0" applyBorder="1" applyAlignment="1">
      <alignment horizontal="center" vertical="center"/>
    </xf>
  </cellXfs>
  <cellStyles count="42">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91"/>
  <sheetViews>
    <sheetView tabSelected="1" topLeftCell="B1" workbookViewId="0">
      <selection activeCell="I9" sqref="I9"/>
    </sheetView>
  </sheetViews>
  <sheetFormatPr defaultRowHeight="13.5"/>
  <cols>
    <col min="1" max="1" width="12.625" hidden="1" customWidth="1"/>
    <col min="2" max="2" width="21.375" customWidth="1"/>
    <col min="3" max="3" width="18.125" style="1" customWidth="1"/>
    <col min="4" max="4" width="13.25" style="1" customWidth="1"/>
    <col min="5" max="5" width="15" style="1" customWidth="1"/>
    <col min="6" max="6" width="21.125" style="1" customWidth="1"/>
  </cols>
  <sheetData>
    <row r="1" spans="1:6" ht="28.5" customHeight="1">
      <c r="B1" t="s">
        <v>11</v>
      </c>
    </row>
    <row r="2" spans="1:6" ht="27.75" customHeight="1">
      <c r="B2" s="4" t="s">
        <v>9</v>
      </c>
      <c r="C2" s="4"/>
      <c r="D2" s="4"/>
      <c r="E2" s="4"/>
      <c r="F2" s="4"/>
    </row>
    <row r="3" spans="1:6" ht="19.899999999999999" customHeight="1">
      <c r="A3" t="s">
        <v>0</v>
      </c>
      <c r="B3" s="2" t="s">
        <v>1</v>
      </c>
      <c r="C3" s="2" t="s">
        <v>2</v>
      </c>
      <c r="D3" s="2" t="s">
        <v>6</v>
      </c>
      <c r="E3" s="2" t="s">
        <v>7</v>
      </c>
      <c r="F3" s="2" t="s">
        <v>10</v>
      </c>
    </row>
    <row r="4" spans="1:6" ht="19.899999999999999" customHeight="1">
      <c r="A4" t="str">
        <f>"10432021090715101023669"</f>
        <v>10432021090715101023669</v>
      </c>
      <c r="B4" s="3" t="s">
        <v>3</v>
      </c>
      <c r="C4" s="2" t="str">
        <f>"21925010408"</f>
        <v>21925010408</v>
      </c>
      <c r="D4" s="2">
        <v>85</v>
      </c>
      <c r="E4" s="2">
        <v>1</v>
      </c>
      <c r="F4" s="2" t="s">
        <v>8</v>
      </c>
    </row>
    <row r="5" spans="1:6" ht="19.899999999999999" customHeight="1">
      <c r="A5" t="str">
        <f>"10432021090610583223502"</f>
        <v>10432021090610583223502</v>
      </c>
      <c r="B5" s="3" t="s">
        <v>3</v>
      </c>
      <c r="C5" s="2" t="str">
        <f>"21925010502"</f>
        <v>21925010502</v>
      </c>
      <c r="D5" s="2">
        <v>84.9</v>
      </c>
      <c r="E5" s="2">
        <v>2</v>
      </c>
      <c r="F5" s="2" t="s">
        <v>8</v>
      </c>
    </row>
    <row r="6" spans="1:6" ht="19.899999999999999" customHeight="1">
      <c r="A6" t="str">
        <f>"10432021090621341823606"</f>
        <v>10432021090621341823606</v>
      </c>
      <c r="B6" s="3" t="s">
        <v>3</v>
      </c>
      <c r="C6" s="2" t="str">
        <f>"21925010105"</f>
        <v>21925010105</v>
      </c>
      <c r="D6" s="2">
        <v>83.9</v>
      </c>
      <c r="E6" s="2">
        <v>3</v>
      </c>
      <c r="F6" s="2" t="s">
        <v>8</v>
      </c>
    </row>
    <row r="7" spans="1:6" ht="19.899999999999999" customHeight="1">
      <c r="A7" t="str">
        <f>"10432021090612293323525"</f>
        <v>10432021090612293323525</v>
      </c>
      <c r="B7" s="3" t="s">
        <v>3</v>
      </c>
      <c r="C7" s="2" t="str">
        <f>"21925010120"</f>
        <v>21925010120</v>
      </c>
      <c r="D7" s="2">
        <v>83.7</v>
      </c>
      <c r="E7" s="2">
        <v>4</v>
      </c>
      <c r="F7" s="2" t="s">
        <v>8</v>
      </c>
    </row>
    <row r="8" spans="1:6" ht="19.899999999999999" customHeight="1">
      <c r="A8" t="str">
        <f>"10432021090723073423720"</f>
        <v>10432021090723073423720</v>
      </c>
      <c r="B8" s="3" t="s">
        <v>3</v>
      </c>
      <c r="C8" s="2" t="str">
        <f>"21925010518"</f>
        <v>21925010518</v>
      </c>
      <c r="D8" s="2">
        <v>82.1</v>
      </c>
      <c r="E8" s="2">
        <v>5</v>
      </c>
      <c r="F8" s="2" t="s">
        <v>8</v>
      </c>
    </row>
    <row r="9" spans="1:6" ht="19.899999999999999" customHeight="1">
      <c r="A9" t="str">
        <f>"10432021090714372123665"</f>
        <v>10432021090714372123665</v>
      </c>
      <c r="B9" s="3" t="s">
        <v>3</v>
      </c>
      <c r="C9" s="2" t="str">
        <f>"21925010522"</f>
        <v>21925010522</v>
      </c>
      <c r="D9" s="2">
        <v>81.5</v>
      </c>
      <c r="E9" s="2">
        <v>6</v>
      </c>
      <c r="F9" s="2" t="s">
        <v>8</v>
      </c>
    </row>
    <row r="10" spans="1:6" ht="19.899999999999999" customHeight="1">
      <c r="A10" t="str">
        <f>"10432021090621002923603"</f>
        <v>10432021090621002923603</v>
      </c>
      <c r="B10" s="3" t="s">
        <v>3</v>
      </c>
      <c r="C10" s="2" t="str">
        <f>"21925010513"</f>
        <v>21925010513</v>
      </c>
      <c r="D10" s="2">
        <v>80.400000000000006</v>
      </c>
      <c r="E10" s="2">
        <v>7</v>
      </c>
      <c r="F10" s="2" t="s">
        <v>8</v>
      </c>
    </row>
    <row r="11" spans="1:6" ht="19.899999999999999" customHeight="1">
      <c r="A11" t="str">
        <f>"10432021090621002323602"</f>
        <v>10432021090621002323602</v>
      </c>
      <c r="B11" s="3" t="s">
        <v>3</v>
      </c>
      <c r="C11" s="2" t="str">
        <f>"21925010412"</f>
        <v>21925010412</v>
      </c>
      <c r="D11" s="2">
        <v>80</v>
      </c>
      <c r="E11" s="2">
        <v>8</v>
      </c>
      <c r="F11" s="2" t="s">
        <v>8</v>
      </c>
    </row>
    <row r="12" spans="1:6" ht="19.899999999999999" customHeight="1">
      <c r="A12" t="str">
        <f>"10432021090709272623623"</f>
        <v>10432021090709272623623</v>
      </c>
      <c r="B12" s="3" t="s">
        <v>3</v>
      </c>
      <c r="C12" s="2" t="str">
        <f>"21925010604"</f>
        <v>21925010604</v>
      </c>
      <c r="D12" s="2">
        <v>79.400000000000006</v>
      </c>
      <c r="E12" s="2">
        <v>9</v>
      </c>
      <c r="F12" s="2" t="s">
        <v>8</v>
      </c>
    </row>
    <row r="13" spans="1:6" ht="19.899999999999999" customHeight="1">
      <c r="A13" t="str">
        <f>"10432021090722134023718"</f>
        <v>10432021090722134023718</v>
      </c>
      <c r="B13" s="3" t="s">
        <v>3</v>
      </c>
      <c r="C13" s="2" t="str">
        <f>"21925010603"</f>
        <v>21925010603</v>
      </c>
      <c r="D13" s="2">
        <v>78.400000000000006</v>
      </c>
      <c r="E13" s="2">
        <v>10</v>
      </c>
      <c r="F13" s="2" t="s">
        <v>8</v>
      </c>
    </row>
    <row r="14" spans="1:6" ht="19.899999999999999" customHeight="1">
      <c r="A14" t="str">
        <f>"10432021090611035323506"</f>
        <v>10432021090611035323506</v>
      </c>
      <c r="B14" s="3" t="s">
        <v>3</v>
      </c>
      <c r="C14" s="2" t="str">
        <f>"21925010420"</f>
        <v>21925010420</v>
      </c>
      <c r="D14" s="2">
        <v>78</v>
      </c>
      <c r="E14" s="2">
        <v>11</v>
      </c>
      <c r="F14" s="2" t="s">
        <v>8</v>
      </c>
    </row>
    <row r="15" spans="1:6" ht="19.899999999999999" customHeight="1">
      <c r="A15" t="str">
        <f>"10432021090609573123487"</f>
        <v>10432021090609573123487</v>
      </c>
      <c r="B15" s="3" t="s">
        <v>3</v>
      </c>
      <c r="C15" s="2" t="str">
        <f>"21925010114"</f>
        <v>21925010114</v>
      </c>
      <c r="D15" s="2">
        <v>77.900000000000006</v>
      </c>
      <c r="E15" s="2">
        <v>12</v>
      </c>
      <c r="F15" s="2" t="s">
        <v>8</v>
      </c>
    </row>
    <row r="16" spans="1:6" ht="19.899999999999999" customHeight="1">
      <c r="A16" t="str">
        <f>"10432021090609131223460"</f>
        <v>10432021090609131223460</v>
      </c>
      <c r="B16" s="3" t="s">
        <v>3</v>
      </c>
      <c r="C16" s="2" t="str">
        <f>"21925010625"</f>
        <v>21925010625</v>
      </c>
      <c r="D16" s="2">
        <v>76.099999999999994</v>
      </c>
      <c r="E16" s="2">
        <v>13</v>
      </c>
      <c r="F16" s="2"/>
    </row>
    <row r="17" spans="1:6" ht="19.899999999999999" customHeight="1">
      <c r="A17" t="str">
        <f>"10432021090615082223554"</f>
        <v>10432021090615082223554</v>
      </c>
      <c r="B17" s="3" t="s">
        <v>3</v>
      </c>
      <c r="C17" s="2" t="str">
        <f>"21925010301"</f>
        <v>21925010301</v>
      </c>
      <c r="D17" s="2">
        <v>75.900000000000006</v>
      </c>
      <c r="E17" s="2">
        <v>14</v>
      </c>
      <c r="F17" s="2"/>
    </row>
    <row r="18" spans="1:6" ht="19.899999999999999" customHeight="1">
      <c r="A18" t="str">
        <f>"10432021090610320823498"</f>
        <v>10432021090610320823498</v>
      </c>
      <c r="B18" s="3" t="s">
        <v>3</v>
      </c>
      <c r="C18" s="2" t="str">
        <f>"21925010116"</f>
        <v>21925010116</v>
      </c>
      <c r="D18" s="2">
        <v>74.2</v>
      </c>
      <c r="E18" s="2">
        <v>15</v>
      </c>
      <c r="F18" s="2"/>
    </row>
    <row r="19" spans="1:6" ht="19.899999999999999" customHeight="1">
      <c r="A19" t="str">
        <f>"10432021090809263023731"</f>
        <v>10432021090809263023731</v>
      </c>
      <c r="B19" s="3" t="s">
        <v>3</v>
      </c>
      <c r="C19" s="2" t="str">
        <f>"21925010606"</f>
        <v>21925010606</v>
      </c>
      <c r="D19" s="2">
        <v>74.099999999999994</v>
      </c>
      <c r="E19" s="2">
        <v>16</v>
      </c>
      <c r="F19" s="2"/>
    </row>
    <row r="20" spans="1:6" ht="19.899999999999999" customHeight="1">
      <c r="A20" t="str">
        <f>"10432021090609043923457"</f>
        <v>10432021090609043923457</v>
      </c>
      <c r="B20" s="3" t="s">
        <v>3</v>
      </c>
      <c r="C20" s="2" t="str">
        <f>"21925010506"</f>
        <v>21925010506</v>
      </c>
      <c r="D20" s="2">
        <v>73.8</v>
      </c>
      <c r="E20" s="2">
        <v>17</v>
      </c>
      <c r="F20" s="2"/>
    </row>
    <row r="21" spans="1:6" ht="19.899999999999999" customHeight="1">
      <c r="A21" t="str">
        <f>"10432021090620170923597"</f>
        <v>10432021090620170923597</v>
      </c>
      <c r="B21" s="3" t="s">
        <v>3</v>
      </c>
      <c r="C21" s="2" t="str">
        <f>"21925010318"</f>
        <v>21925010318</v>
      </c>
      <c r="D21" s="2">
        <v>73.3</v>
      </c>
      <c r="E21" s="2">
        <v>18</v>
      </c>
      <c r="F21" s="2"/>
    </row>
    <row r="22" spans="1:6" ht="19.899999999999999" customHeight="1">
      <c r="A22" t="str">
        <f>"10432021090715074223666"</f>
        <v>10432021090715074223666</v>
      </c>
      <c r="B22" s="3" t="s">
        <v>3</v>
      </c>
      <c r="C22" s="2" t="str">
        <f>"21925010309"</f>
        <v>21925010309</v>
      </c>
      <c r="D22" s="2">
        <v>73.2</v>
      </c>
      <c r="E22" s="2">
        <v>19</v>
      </c>
      <c r="F22" s="2"/>
    </row>
    <row r="23" spans="1:6" ht="19.899999999999999" customHeight="1">
      <c r="A23" t="str">
        <f>"10432021090621501223608"</f>
        <v>10432021090621501223608</v>
      </c>
      <c r="B23" s="3" t="s">
        <v>3</v>
      </c>
      <c r="C23" s="2" t="str">
        <f>"21925010414"</f>
        <v>21925010414</v>
      </c>
      <c r="D23" s="2">
        <v>72.5</v>
      </c>
      <c r="E23" s="2">
        <v>20</v>
      </c>
      <c r="F23" s="2"/>
    </row>
    <row r="24" spans="1:6" ht="19.899999999999999" customHeight="1">
      <c r="A24" t="str">
        <f>"10432021090709292723624"</f>
        <v>10432021090709292723624</v>
      </c>
      <c r="B24" s="3" t="s">
        <v>3</v>
      </c>
      <c r="C24" s="2" t="str">
        <f>"21925010127"</f>
        <v>21925010127</v>
      </c>
      <c r="D24" s="2">
        <v>72.2</v>
      </c>
      <c r="E24" s="2">
        <v>21</v>
      </c>
      <c r="F24" s="2"/>
    </row>
    <row r="25" spans="1:6" ht="19.899999999999999" customHeight="1">
      <c r="A25" t="str">
        <f>"10432021090613582023535"</f>
        <v>10432021090613582023535</v>
      </c>
      <c r="B25" s="3" t="s">
        <v>3</v>
      </c>
      <c r="C25" s="2" t="str">
        <f>"21925010303"</f>
        <v>21925010303</v>
      </c>
      <c r="D25" s="2">
        <v>72</v>
      </c>
      <c r="E25" s="2">
        <v>22</v>
      </c>
      <c r="F25" s="2"/>
    </row>
    <row r="26" spans="1:6" ht="19.899999999999999" customHeight="1">
      <c r="A26" t="str">
        <f>"10432021090712341023650"</f>
        <v>10432021090712341023650</v>
      </c>
      <c r="B26" s="3" t="s">
        <v>3</v>
      </c>
      <c r="C26" s="2" t="str">
        <f>"21925010514"</f>
        <v>21925010514</v>
      </c>
      <c r="D26" s="2">
        <v>71.7</v>
      </c>
      <c r="E26" s="2">
        <v>23</v>
      </c>
      <c r="F26" s="2"/>
    </row>
    <row r="27" spans="1:6" ht="19.899999999999999" customHeight="1">
      <c r="A27" t="str">
        <f>"10432021090814282123764"</f>
        <v>10432021090814282123764</v>
      </c>
      <c r="B27" s="3" t="s">
        <v>3</v>
      </c>
      <c r="C27" s="2" t="str">
        <f>"21925010110"</f>
        <v>21925010110</v>
      </c>
      <c r="D27" s="2">
        <v>71.599999999999994</v>
      </c>
      <c r="E27" s="2">
        <v>24</v>
      </c>
      <c r="F27" s="2"/>
    </row>
    <row r="28" spans="1:6" ht="19.899999999999999" customHeight="1">
      <c r="A28" t="str">
        <f>"10432021090614261123543"</f>
        <v>10432021090614261123543</v>
      </c>
      <c r="B28" s="3" t="s">
        <v>3</v>
      </c>
      <c r="C28" s="2" t="str">
        <f>"21925010630"</f>
        <v>21925010630</v>
      </c>
      <c r="D28" s="2">
        <v>71.2</v>
      </c>
      <c r="E28" s="2">
        <v>25</v>
      </c>
      <c r="F28" s="2"/>
    </row>
    <row r="29" spans="1:6" ht="19.899999999999999" customHeight="1">
      <c r="A29" t="str">
        <f>"10432021090614164423540"</f>
        <v>10432021090614164423540</v>
      </c>
      <c r="B29" s="3" t="s">
        <v>3</v>
      </c>
      <c r="C29" s="2" t="str">
        <f>"21925010221"</f>
        <v>21925010221</v>
      </c>
      <c r="D29" s="2">
        <v>71.099999999999994</v>
      </c>
      <c r="E29" s="2">
        <v>26</v>
      </c>
      <c r="F29" s="2"/>
    </row>
    <row r="30" spans="1:6" ht="19.899999999999999" customHeight="1">
      <c r="A30" t="str">
        <f>"10432021090714042723661"</f>
        <v>10432021090714042723661</v>
      </c>
      <c r="B30" s="3" t="s">
        <v>3</v>
      </c>
      <c r="C30" s="2" t="str">
        <f>"21925010205"</f>
        <v>21925010205</v>
      </c>
      <c r="D30" s="2">
        <v>71</v>
      </c>
      <c r="E30" s="2">
        <v>27</v>
      </c>
      <c r="F30" s="2"/>
    </row>
    <row r="31" spans="1:6" ht="19.899999999999999" customHeight="1">
      <c r="A31" t="str">
        <f>"10432021090609570823486"</f>
        <v>10432021090609570823486</v>
      </c>
      <c r="B31" s="3" t="s">
        <v>3</v>
      </c>
      <c r="C31" s="2" t="str">
        <f>"21925010123"</f>
        <v>21925010123</v>
      </c>
      <c r="D31" s="2">
        <v>70.8</v>
      </c>
      <c r="E31" s="2">
        <v>28</v>
      </c>
      <c r="F31" s="2"/>
    </row>
    <row r="32" spans="1:6" ht="19.899999999999999" customHeight="1">
      <c r="A32" t="str">
        <f>"10432021090609103823458"</f>
        <v>10432021090609103823458</v>
      </c>
      <c r="B32" s="3" t="s">
        <v>3</v>
      </c>
      <c r="C32" s="2" t="str">
        <f>"21925010323"</f>
        <v>21925010323</v>
      </c>
      <c r="D32" s="2">
        <v>70.8</v>
      </c>
      <c r="E32" s="2">
        <v>28</v>
      </c>
      <c r="F32" s="2"/>
    </row>
    <row r="33" spans="1:6" ht="19.899999999999999" customHeight="1">
      <c r="A33" t="str">
        <f>"10432021090609145523463"</f>
        <v>10432021090609145523463</v>
      </c>
      <c r="B33" s="3" t="s">
        <v>3</v>
      </c>
      <c r="C33" s="2" t="str">
        <f>"21925010208"</f>
        <v>21925010208</v>
      </c>
      <c r="D33" s="2">
        <v>70.3</v>
      </c>
      <c r="E33" s="2">
        <v>30</v>
      </c>
      <c r="F33" s="2"/>
    </row>
    <row r="34" spans="1:6" ht="19.899999999999999" customHeight="1">
      <c r="A34" t="str">
        <f>"10432021090708494023619"</f>
        <v>10432021090708494023619</v>
      </c>
      <c r="B34" s="3" t="s">
        <v>3</v>
      </c>
      <c r="C34" s="2" t="str">
        <f>"21925010401"</f>
        <v>21925010401</v>
      </c>
      <c r="D34" s="2">
        <v>70</v>
      </c>
      <c r="E34" s="2">
        <v>31</v>
      </c>
      <c r="F34" s="2"/>
    </row>
    <row r="35" spans="1:6" ht="19.899999999999999" customHeight="1">
      <c r="A35" t="str">
        <f>"10432021090614285823545"</f>
        <v>10432021090614285823545</v>
      </c>
      <c r="B35" s="3" t="s">
        <v>3</v>
      </c>
      <c r="C35" s="2" t="str">
        <f>"21925010402"</f>
        <v>21925010402</v>
      </c>
      <c r="D35" s="2">
        <v>69.900000000000006</v>
      </c>
      <c r="E35" s="2">
        <v>32</v>
      </c>
      <c r="F35" s="2"/>
    </row>
    <row r="36" spans="1:6" ht="19.899999999999999" customHeight="1">
      <c r="A36" t="str">
        <f>"10432021090610282623496"</f>
        <v>10432021090610282623496</v>
      </c>
      <c r="B36" s="3" t="s">
        <v>3</v>
      </c>
      <c r="C36" s="2" t="str">
        <f>"21925010501"</f>
        <v>21925010501</v>
      </c>
      <c r="D36" s="2">
        <v>69.3</v>
      </c>
      <c r="E36" s="2">
        <v>33</v>
      </c>
      <c r="F36" s="2"/>
    </row>
    <row r="37" spans="1:6" ht="19.899999999999999" customHeight="1">
      <c r="A37" t="str">
        <f>"10432021090610034323490"</f>
        <v>10432021090610034323490</v>
      </c>
      <c r="B37" s="3" t="s">
        <v>3</v>
      </c>
      <c r="C37" s="2" t="str">
        <f>"21925010319"</f>
        <v>21925010319</v>
      </c>
      <c r="D37" s="2">
        <v>68.099999999999994</v>
      </c>
      <c r="E37" s="2">
        <v>34</v>
      </c>
      <c r="F37" s="2"/>
    </row>
    <row r="38" spans="1:6" ht="19.899999999999999" customHeight="1">
      <c r="A38" t="str">
        <f>"10432021090619440223594"</f>
        <v>10432021090619440223594</v>
      </c>
      <c r="B38" s="3" t="s">
        <v>3</v>
      </c>
      <c r="C38" s="2" t="str">
        <f>"21925010626"</f>
        <v>21925010626</v>
      </c>
      <c r="D38" s="2">
        <v>67.900000000000006</v>
      </c>
      <c r="E38" s="2">
        <v>35</v>
      </c>
      <c r="F38" s="2"/>
    </row>
    <row r="39" spans="1:6" ht="19.899999999999999" customHeight="1">
      <c r="A39" t="str">
        <f>"10432021090710423923635"</f>
        <v>10432021090710423923635</v>
      </c>
      <c r="B39" s="3" t="s">
        <v>3</v>
      </c>
      <c r="C39" s="2" t="str">
        <f>"21925010327"</f>
        <v>21925010327</v>
      </c>
      <c r="D39" s="2">
        <v>67.3</v>
      </c>
      <c r="E39" s="2">
        <v>36</v>
      </c>
      <c r="F39" s="2"/>
    </row>
    <row r="40" spans="1:6" ht="19.899999999999999" customHeight="1">
      <c r="A40" t="str">
        <f>"10432021090613352623534"</f>
        <v>10432021090613352623534</v>
      </c>
      <c r="B40" s="3" t="s">
        <v>3</v>
      </c>
      <c r="C40" s="2" t="str">
        <f>"21925010119"</f>
        <v>21925010119</v>
      </c>
      <c r="D40" s="2">
        <v>67.099999999999994</v>
      </c>
      <c r="E40" s="2">
        <v>37</v>
      </c>
      <c r="F40" s="2"/>
    </row>
    <row r="41" spans="1:6" ht="19.899999999999999" customHeight="1">
      <c r="A41" t="str">
        <f>"10432021090614564623550"</f>
        <v>10432021090614564623550</v>
      </c>
      <c r="B41" s="3" t="s">
        <v>3</v>
      </c>
      <c r="C41" s="2" t="str">
        <f>"21925010329"</f>
        <v>21925010329</v>
      </c>
      <c r="D41" s="2">
        <v>66.599999999999994</v>
      </c>
      <c r="E41" s="2">
        <v>38</v>
      </c>
      <c r="F41" s="2"/>
    </row>
    <row r="42" spans="1:6" ht="19.899999999999999" customHeight="1">
      <c r="A42" t="str">
        <f>"10432021090809104823729"</f>
        <v>10432021090809104823729</v>
      </c>
      <c r="B42" s="3" t="s">
        <v>3</v>
      </c>
      <c r="C42" s="2" t="str">
        <f>"21925010511"</f>
        <v>21925010511</v>
      </c>
      <c r="D42" s="2">
        <v>66.3</v>
      </c>
      <c r="E42" s="2">
        <v>39</v>
      </c>
      <c r="F42" s="2"/>
    </row>
    <row r="43" spans="1:6" ht="19.899999999999999" customHeight="1">
      <c r="A43" t="str">
        <f>"10432021090813352523757"</f>
        <v>10432021090813352523757</v>
      </c>
      <c r="B43" s="3" t="s">
        <v>3</v>
      </c>
      <c r="C43" s="2" t="str">
        <f>"21925010325"</f>
        <v>21925010325</v>
      </c>
      <c r="D43" s="2">
        <v>66.099999999999994</v>
      </c>
      <c r="E43" s="2">
        <v>40</v>
      </c>
      <c r="F43" s="2"/>
    </row>
    <row r="44" spans="1:6" ht="19.899999999999999" customHeight="1">
      <c r="A44" t="str">
        <f>"10432021090809212523730"</f>
        <v>10432021090809212523730</v>
      </c>
      <c r="B44" s="3" t="s">
        <v>3</v>
      </c>
      <c r="C44" s="2" t="str">
        <f>"21925010509"</f>
        <v>21925010509</v>
      </c>
      <c r="D44" s="2">
        <v>65.099999999999994</v>
      </c>
      <c r="E44" s="2">
        <v>41</v>
      </c>
      <c r="F44" s="2"/>
    </row>
    <row r="45" spans="1:6" ht="19.899999999999999" customHeight="1">
      <c r="A45" t="str">
        <f>"10432021090619062223587"</f>
        <v>10432021090619062223587</v>
      </c>
      <c r="B45" s="3" t="s">
        <v>3</v>
      </c>
      <c r="C45" s="2" t="str">
        <f>"21925010320"</f>
        <v>21925010320</v>
      </c>
      <c r="D45" s="2">
        <v>65</v>
      </c>
      <c r="E45" s="2">
        <v>42</v>
      </c>
      <c r="F45" s="2"/>
    </row>
    <row r="46" spans="1:6" ht="19.899999999999999" customHeight="1">
      <c r="A46" t="str">
        <f>"10432021090712270423648"</f>
        <v>10432021090712270423648</v>
      </c>
      <c r="B46" s="3" t="s">
        <v>3</v>
      </c>
      <c r="C46" s="2" t="str">
        <f>"21925010307"</f>
        <v>21925010307</v>
      </c>
      <c r="D46" s="2">
        <v>64.8</v>
      </c>
      <c r="E46" s="2">
        <v>43</v>
      </c>
      <c r="F46" s="2"/>
    </row>
    <row r="47" spans="1:6" ht="19.899999999999999" customHeight="1">
      <c r="A47" t="str">
        <f>"10432021090617333823579"</f>
        <v>10432021090617333823579</v>
      </c>
      <c r="B47" s="3" t="s">
        <v>3</v>
      </c>
      <c r="C47" s="2" t="str">
        <f>"21925010317"</f>
        <v>21925010317</v>
      </c>
      <c r="D47" s="2">
        <v>64.5</v>
      </c>
      <c r="E47" s="2">
        <v>44</v>
      </c>
      <c r="F47" s="2"/>
    </row>
    <row r="48" spans="1:6" ht="19.899999999999999" customHeight="1">
      <c r="A48" t="str">
        <f>"10432021090712402923652"</f>
        <v>10432021090712402923652</v>
      </c>
      <c r="B48" s="3" t="s">
        <v>3</v>
      </c>
      <c r="C48" s="2" t="str">
        <f>"21925010406"</f>
        <v>21925010406</v>
      </c>
      <c r="D48" s="2">
        <v>64.3</v>
      </c>
      <c r="E48" s="2">
        <v>45</v>
      </c>
      <c r="F48" s="2"/>
    </row>
    <row r="49" spans="1:6" ht="19.899999999999999" customHeight="1">
      <c r="A49" t="str">
        <f>"10432021090611011123504"</f>
        <v>10432021090611011123504</v>
      </c>
      <c r="B49" s="3" t="s">
        <v>3</v>
      </c>
      <c r="C49" s="2" t="str">
        <f>"21925010215"</f>
        <v>21925010215</v>
      </c>
      <c r="D49" s="2">
        <v>63.2</v>
      </c>
      <c r="E49" s="2">
        <v>46</v>
      </c>
      <c r="F49" s="2"/>
    </row>
    <row r="50" spans="1:6" ht="19.899999999999999" customHeight="1">
      <c r="A50" t="str">
        <f>"10432021090616082423568"</f>
        <v>10432021090616082423568</v>
      </c>
      <c r="B50" s="3" t="s">
        <v>3</v>
      </c>
      <c r="C50" s="2" t="str">
        <f>"21925010122"</f>
        <v>21925010122</v>
      </c>
      <c r="D50" s="2">
        <v>63</v>
      </c>
      <c r="E50" s="2">
        <v>47</v>
      </c>
      <c r="F50" s="2"/>
    </row>
    <row r="51" spans="1:6" ht="19.899999999999999" customHeight="1">
      <c r="A51" t="str">
        <f>"10432021090609042023456"</f>
        <v>10432021090609042023456</v>
      </c>
      <c r="B51" s="3" t="s">
        <v>3</v>
      </c>
      <c r="C51" s="2" t="str">
        <f>"21925010217"</f>
        <v>21925010217</v>
      </c>
      <c r="D51" s="2">
        <v>60</v>
      </c>
      <c r="E51" s="2">
        <v>48</v>
      </c>
      <c r="F51" s="2"/>
    </row>
    <row r="52" spans="1:6" ht="19.899999999999999" customHeight="1">
      <c r="A52" t="str">
        <f>"10432021090813020523751"</f>
        <v>10432021090813020523751</v>
      </c>
      <c r="B52" s="3" t="s">
        <v>3</v>
      </c>
      <c r="C52" s="2" t="str">
        <f>"21925010507"</f>
        <v>21925010507</v>
      </c>
      <c r="D52" s="2">
        <v>55.6</v>
      </c>
      <c r="E52" s="2">
        <v>49</v>
      </c>
      <c r="F52" s="2"/>
    </row>
    <row r="53" spans="1:6" ht="19.899999999999999" customHeight="1">
      <c r="A53" t="str">
        <f>"10432021090618463723585"</f>
        <v>10432021090618463723585</v>
      </c>
      <c r="B53" s="3" t="s">
        <v>3</v>
      </c>
      <c r="C53" s="2" t="str">
        <f>"21925010427"</f>
        <v>21925010427</v>
      </c>
      <c r="D53" s="2">
        <v>55.4</v>
      </c>
      <c r="E53" s="2">
        <v>50</v>
      </c>
      <c r="F53" s="2"/>
    </row>
    <row r="54" spans="1:6" ht="19.899999999999999" customHeight="1">
      <c r="A54" t="str">
        <f>"10432021090615160723558"</f>
        <v>10432021090615160723558</v>
      </c>
      <c r="B54" s="3" t="s">
        <v>3</v>
      </c>
      <c r="C54" s="2" t="str">
        <f>"21925010109"</f>
        <v>21925010109</v>
      </c>
      <c r="D54" s="2">
        <v>0</v>
      </c>
      <c r="E54" s="2">
        <v>51</v>
      </c>
      <c r="F54" s="2"/>
    </row>
    <row r="55" spans="1:6" ht="19.899999999999999" customHeight="1">
      <c r="A55" t="str">
        <f>"10432021090622143023612"</f>
        <v>10432021090622143023612</v>
      </c>
      <c r="B55" s="3" t="s">
        <v>3</v>
      </c>
      <c r="C55" s="2" t="str">
        <f>"21925010111"</f>
        <v>21925010111</v>
      </c>
      <c r="D55" s="2">
        <v>0</v>
      </c>
      <c r="E55" s="2">
        <v>52</v>
      </c>
      <c r="F55" s="2"/>
    </row>
    <row r="56" spans="1:6" ht="19.899999999999999" customHeight="1">
      <c r="A56" t="str">
        <f>"10432021090709521423629"</f>
        <v>10432021090709521423629</v>
      </c>
      <c r="B56" s="3" t="s">
        <v>3</v>
      </c>
      <c r="C56" s="2" t="str">
        <f>"21925010117"</f>
        <v>21925010117</v>
      </c>
      <c r="D56" s="2">
        <v>0</v>
      </c>
      <c r="E56" s="2">
        <v>53</v>
      </c>
      <c r="F56" s="2"/>
    </row>
    <row r="57" spans="1:6" ht="19.899999999999999" customHeight="1">
      <c r="A57" t="str">
        <f>"10432021090721153923706"</f>
        <v>10432021090721153923706</v>
      </c>
      <c r="B57" s="3" t="s">
        <v>3</v>
      </c>
      <c r="C57" s="2" t="str">
        <f>"21925010118"</f>
        <v>21925010118</v>
      </c>
      <c r="D57" s="2">
        <v>0</v>
      </c>
      <c r="E57" s="2">
        <v>54</v>
      </c>
      <c r="F57" s="2"/>
    </row>
    <row r="58" spans="1:6" ht="19.899999999999999" customHeight="1">
      <c r="A58" t="str">
        <f>"10432021090618193423582"</f>
        <v>10432021090618193423582</v>
      </c>
      <c r="B58" s="3" t="s">
        <v>3</v>
      </c>
      <c r="C58" s="2" t="str">
        <f>"21925010130"</f>
        <v>21925010130</v>
      </c>
      <c r="D58" s="2">
        <v>0</v>
      </c>
      <c r="E58" s="2">
        <v>55</v>
      </c>
      <c r="F58" s="2"/>
    </row>
    <row r="59" spans="1:6" ht="19.899999999999999" customHeight="1">
      <c r="A59" t="str">
        <f>"10432021090620454223600"</f>
        <v>10432021090620454223600</v>
      </c>
      <c r="B59" s="3" t="s">
        <v>3</v>
      </c>
      <c r="C59" s="2" t="str">
        <f>"21925010132"</f>
        <v>21925010132</v>
      </c>
      <c r="D59" s="2">
        <v>0</v>
      </c>
      <c r="E59" s="2">
        <v>56</v>
      </c>
      <c r="F59" s="2"/>
    </row>
    <row r="60" spans="1:6" ht="19.899999999999999" customHeight="1">
      <c r="A60" t="str">
        <f>"10432021090618104623581"</f>
        <v>10432021090618104623581</v>
      </c>
      <c r="B60" s="3" t="s">
        <v>3</v>
      </c>
      <c r="C60" s="2" t="str">
        <f>"21925010201"</f>
        <v>21925010201</v>
      </c>
      <c r="D60" s="2">
        <v>0</v>
      </c>
      <c r="E60" s="2">
        <v>57</v>
      </c>
      <c r="F60" s="2"/>
    </row>
    <row r="61" spans="1:6" ht="19.899999999999999" customHeight="1">
      <c r="A61" t="str">
        <f>"10432021090721375323709"</f>
        <v>10432021090721375323709</v>
      </c>
      <c r="B61" s="3" t="s">
        <v>3</v>
      </c>
      <c r="C61" s="2" t="str">
        <f>"21925010203"</f>
        <v>21925010203</v>
      </c>
      <c r="D61" s="2">
        <v>0</v>
      </c>
      <c r="E61" s="2">
        <v>58</v>
      </c>
      <c r="F61" s="2"/>
    </row>
    <row r="62" spans="1:6" ht="19.899999999999999" customHeight="1">
      <c r="A62" t="str">
        <f>"10432021090619161623588"</f>
        <v>10432021090619161623588</v>
      </c>
      <c r="B62" s="3" t="s">
        <v>3</v>
      </c>
      <c r="C62" s="2" t="str">
        <f>"21925010206"</f>
        <v>21925010206</v>
      </c>
      <c r="D62" s="2">
        <v>0</v>
      </c>
      <c r="E62" s="2">
        <v>59</v>
      </c>
      <c r="F62" s="2"/>
    </row>
    <row r="63" spans="1:6" ht="19.899999999999999" customHeight="1">
      <c r="A63" t="str">
        <f>"10432021090614012023536"</f>
        <v>10432021090614012023536</v>
      </c>
      <c r="B63" s="3" t="s">
        <v>3</v>
      </c>
      <c r="C63" s="2" t="str">
        <f>"21925010209"</f>
        <v>21925010209</v>
      </c>
      <c r="D63" s="2">
        <v>0</v>
      </c>
      <c r="E63" s="2">
        <v>60</v>
      </c>
      <c r="F63" s="2"/>
    </row>
    <row r="64" spans="1:6" ht="19.899999999999999" customHeight="1">
      <c r="A64" t="str">
        <f>"10432021090715272323670"</f>
        <v>10432021090715272323670</v>
      </c>
      <c r="B64" s="3" t="s">
        <v>3</v>
      </c>
      <c r="C64" s="2" t="str">
        <f>"21925010211"</f>
        <v>21925010211</v>
      </c>
      <c r="D64" s="2">
        <v>0</v>
      </c>
      <c r="E64" s="2">
        <v>61</v>
      </c>
      <c r="F64" s="2"/>
    </row>
    <row r="65" spans="1:6" ht="19.899999999999999" customHeight="1">
      <c r="A65" t="str">
        <f>"10432021090713533923660"</f>
        <v>10432021090713533923660</v>
      </c>
      <c r="B65" s="3" t="s">
        <v>3</v>
      </c>
      <c r="C65" s="2" t="str">
        <f>"21925010216"</f>
        <v>21925010216</v>
      </c>
      <c r="D65" s="2">
        <v>0</v>
      </c>
      <c r="E65" s="2">
        <v>62</v>
      </c>
      <c r="F65" s="2"/>
    </row>
    <row r="66" spans="1:6" ht="19.899999999999999" customHeight="1">
      <c r="A66" t="str">
        <f>"10432021090612162523523"</f>
        <v>10432021090612162523523</v>
      </c>
      <c r="B66" s="3" t="s">
        <v>3</v>
      </c>
      <c r="C66" s="2" t="str">
        <f>"21925010228"</f>
        <v>21925010228</v>
      </c>
      <c r="D66" s="2">
        <v>0</v>
      </c>
      <c r="E66" s="2">
        <v>63</v>
      </c>
      <c r="F66" s="2"/>
    </row>
    <row r="67" spans="1:6" ht="19.899999999999999" customHeight="1">
      <c r="A67" t="str">
        <f>"10432021090615041323553"</f>
        <v>10432021090615041323553</v>
      </c>
      <c r="B67" s="3" t="s">
        <v>3</v>
      </c>
      <c r="C67" s="2" t="str">
        <f>"21925010229"</f>
        <v>21925010229</v>
      </c>
      <c r="D67" s="2">
        <v>0</v>
      </c>
      <c r="E67" s="2">
        <v>64</v>
      </c>
      <c r="F67" s="2"/>
    </row>
    <row r="68" spans="1:6" ht="19.899999999999999" customHeight="1">
      <c r="A68" t="str">
        <f>"10432021090813185923754"</f>
        <v>10432021090813185923754</v>
      </c>
      <c r="B68" s="3" t="s">
        <v>3</v>
      </c>
      <c r="C68" s="2" t="str">
        <f>"21925010304"</f>
        <v>21925010304</v>
      </c>
      <c r="D68" s="2">
        <v>0</v>
      </c>
      <c r="E68" s="2">
        <v>65</v>
      </c>
      <c r="F68" s="2"/>
    </row>
    <row r="69" spans="1:6" ht="19.899999999999999" customHeight="1">
      <c r="A69" t="str">
        <f>"10432021090615031723552"</f>
        <v>10432021090615031723552</v>
      </c>
      <c r="B69" s="3" t="s">
        <v>3</v>
      </c>
      <c r="C69" s="2" t="str">
        <f>"21925010314"</f>
        <v>21925010314</v>
      </c>
      <c r="D69" s="2">
        <v>0</v>
      </c>
      <c r="E69" s="2">
        <v>66</v>
      </c>
      <c r="F69" s="2"/>
    </row>
    <row r="70" spans="1:6" ht="19.899999999999999" customHeight="1">
      <c r="A70" t="str">
        <f>"10432021090619274923590"</f>
        <v>10432021090619274923590</v>
      </c>
      <c r="B70" s="3" t="s">
        <v>3</v>
      </c>
      <c r="C70" s="2" t="str">
        <f>"21925010326"</f>
        <v>21925010326</v>
      </c>
      <c r="D70" s="2">
        <v>0</v>
      </c>
      <c r="E70" s="2">
        <v>67</v>
      </c>
      <c r="F70" s="2"/>
    </row>
    <row r="71" spans="1:6" ht="19.899999999999999" customHeight="1">
      <c r="A71" t="str">
        <f>"10432021090609013423455"</f>
        <v>10432021090609013423455</v>
      </c>
      <c r="B71" s="3" t="s">
        <v>3</v>
      </c>
      <c r="C71" s="2" t="str">
        <f>"21925010328"</f>
        <v>21925010328</v>
      </c>
      <c r="D71" s="2">
        <v>0</v>
      </c>
      <c r="E71" s="2">
        <v>68</v>
      </c>
      <c r="F71" s="2"/>
    </row>
    <row r="72" spans="1:6" ht="19.899999999999999" customHeight="1">
      <c r="A72" t="str">
        <f>"10432021090617072223572"</f>
        <v>10432021090617072223572</v>
      </c>
      <c r="B72" s="3" t="s">
        <v>3</v>
      </c>
      <c r="C72" s="2" t="str">
        <f>"21925010503"</f>
        <v>21925010503</v>
      </c>
      <c r="D72" s="2">
        <v>0</v>
      </c>
      <c r="E72" s="2">
        <v>69</v>
      </c>
      <c r="F72" s="2"/>
    </row>
    <row r="73" spans="1:6" ht="19.899999999999999" customHeight="1">
      <c r="A73" t="str">
        <f>"10432021090610312023497"</f>
        <v>10432021090610312023497</v>
      </c>
      <c r="B73" s="3" t="s">
        <v>3</v>
      </c>
      <c r="C73" s="2" t="str">
        <f>"21925010508"</f>
        <v>21925010508</v>
      </c>
      <c r="D73" s="2">
        <v>0</v>
      </c>
      <c r="E73" s="2">
        <v>70</v>
      </c>
      <c r="F73" s="2"/>
    </row>
    <row r="74" spans="1:6" ht="19.899999999999999" customHeight="1">
      <c r="A74" t="str">
        <f>"10432021090619361823593"</f>
        <v>10432021090619361823593</v>
      </c>
      <c r="B74" s="3" t="s">
        <v>3</v>
      </c>
      <c r="C74" s="2" t="str">
        <f>"21925010527"</f>
        <v>21925010527</v>
      </c>
      <c r="D74" s="2">
        <v>0</v>
      </c>
      <c r="E74" s="2">
        <v>71</v>
      </c>
      <c r="F74" s="2"/>
    </row>
    <row r="75" spans="1:6" ht="19.899999999999999" customHeight="1">
      <c r="A75" t="str">
        <f>"10432021090713490623657"</f>
        <v>10432021090713490623657</v>
      </c>
      <c r="B75" s="3" t="s">
        <v>4</v>
      </c>
      <c r="C75" s="2" t="str">
        <f>"21925020232"</f>
        <v>21925020232</v>
      </c>
      <c r="D75" s="2">
        <v>89.5</v>
      </c>
      <c r="E75" s="2">
        <v>1</v>
      </c>
      <c r="F75" s="2" t="s">
        <v>8</v>
      </c>
    </row>
    <row r="76" spans="1:6" ht="19.899999999999999" customHeight="1">
      <c r="A76" t="str">
        <f>"10432021090609560823485"</f>
        <v>10432021090609560823485</v>
      </c>
      <c r="B76" s="3" t="s">
        <v>4</v>
      </c>
      <c r="C76" s="2" t="str">
        <f>"21925020230"</f>
        <v>21925020230</v>
      </c>
      <c r="D76" s="2">
        <v>84.5</v>
      </c>
      <c r="E76" s="2">
        <v>2</v>
      </c>
      <c r="F76" s="2" t="s">
        <v>8</v>
      </c>
    </row>
    <row r="77" spans="1:6" ht="19.899999999999999" customHeight="1">
      <c r="A77" t="str">
        <f>"10432021090612031523521"</f>
        <v>10432021090612031523521</v>
      </c>
      <c r="B77" s="3" t="s">
        <v>4</v>
      </c>
      <c r="C77" s="2" t="str">
        <f>"21925020311"</f>
        <v>21925020311</v>
      </c>
      <c r="D77" s="2">
        <v>84.4</v>
      </c>
      <c r="E77" s="2">
        <v>3</v>
      </c>
      <c r="F77" s="2" t="s">
        <v>8</v>
      </c>
    </row>
    <row r="78" spans="1:6" ht="19.899999999999999" customHeight="1">
      <c r="A78" t="str">
        <f>"10432021090615185823559"</f>
        <v>10432021090615185823559</v>
      </c>
      <c r="B78" s="3" t="s">
        <v>4</v>
      </c>
      <c r="C78" s="2" t="str">
        <f>"21925020615"</f>
        <v>21925020615</v>
      </c>
      <c r="D78" s="2">
        <v>84.3</v>
      </c>
      <c r="E78" s="2">
        <v>4</v>
      </c>
      <c r="F78" s="2" t="s">
        <v>8</v>
      </c>
    </row>
    <row r="79" spans="1:6" ht="19.899999999999999" customHeight="1">
      <c r="A79" t="str">
        <f>"10432021090609315523474"</f>
        <v>10432021090609315523474</v>
      </c>
      <c r="B79" s="3" t="s">
        <v>4</v>
      </c>
      <c r="C79" s="2" t="str">
        <f>"21925020128"</f>
        <v>21925020128</v>
      </c>
      <c r="D79" s="2">
        <v>80.3</v>
      </c>
      <c r="E79" s="2">
        <v>5</v>
      </c>
      <c r="F79" s="2" t="s">
        <v>8</v>
      </c>
    </row>
    <row r="80" spans="1:6" ht="19.899999999999999" customHeight="1">
      <c r="A80" t="str">
        <f>"10432021090609284523473"</f>
        <v>10432021090609284523473</v>
      </c>
      <c r="B80" s="3" t="s">
        <v>4</v>
      </c>
      <c r="C80" s="2" t="str">
        <f>"21925020324"</f>
        <v>21925020324</v>
      </c>
      <c r="D80" s="2">
        <v>79.599999999999994</v>
      </c>
      <c r="E80" s="2">
        <v>6</v>
      </c>
      <c r="F80" s="2" t="s">
        <v>8</v>
      </c>
    </row>
    <row r="81" spans="1:6" ht="19.899999999999999" customHeight="1">
      <c r="A81" t="str">
        <f>"10432021090611101623509"</f>
        <v>10432021090611101623509</v>
      </c>
      <c r="B81" s="3" t="s">
        <v>4</v>
      </c>
      <c r="C81" s="2" t="str">
        <f>"21925020629"</f>
        <v>21925020629</v>
      </c>
      <c r="D81" s="2">
        <v>78.400000000000006</v>
      </c>
      <c r="E81" s="2">
        <v>7</v>
      </c>
      <c r="F81" s="2" t="s">
        <v>8</v>
      </c>
    </row>
    <row r="82" spans="1:6" ht="19.899999999999999" customHeight="1">
      <c r="A82" t="str">
        <f>"10432021090714174523664"</f>
        <v>10432021090714174523664</v>
      </c>
      <c r="B82" s="3" t="s">
        <v>4</v>
      </c>
      <c r="C82" s="2" t="str">
        <f>"21925020121"</f>
        <v>21925020121</v>
      </c>
      <c r="D82" s="2">
        <v>77.900000000000006</v>
      </c>
      <c r="E82" s="2">
        <v>8</v>
      </c>
      <c r="F82" s="2" t="s">
        <v>8</v>
      </c>
    </row>
    <row r="83" spans="1:6" ht="19.899999999999999" customHeight="1">
      <c r="A83" t="str">
        <f>"10432021090815195123767"</f>
        <v>10432021090815195123767</v>
      </c>
      <c r="B83" s="3" t="s">
        <v>4</v>
      </c>
      <c r="C83" s="2" t="str">
        <f>"21925020430"</f>
        <v>21925020430</v>
      </c>
      <c r="D83" s="2">
        <v>77.5</v>
      </c>
      <c r="E83" s="2">
        <v>9</v>
      </c>
      <c r="F83" s="2" t="s">
        <v>8</v>
      </c>
    </row>
    <row r="84" spans="1:6" ht="19.899999999999999" customHeight="1">
      <c r="A84" t="str">
        <f>"10432021090616185523570"</f>
        <v>10432021090616185523570</v>
      </c>
      <c r="B84" s="3" t="s">
        <v>4</v>
      </c>
      <c r="C84" s="2" t="str">
        <f>"21925020204"</f>
        <v>21925020204</v>
      </c>
      <c r="D84" s="2">
        <v>76.8</v>
      </c>
      <c r="E84" s="2">
        <v>10</v>
      </c>
      <c r="F84" s="2" t="s">
        <v>8</v>
      </c>
    </row>
    <row r="85" spans="1:6" ht="19.899999999999999" customHeight="1">
      <c r="A85" t="str">
        <f>"10432021090712033523647"</f>
        <v>10432021090712033523647</v>
      </c>
      <c r="B85" s="3" t="s">
        <v>4</v>
      </c>
      <c r="C85" s="2" t="str">
        <f>"21925020602"</f>
        <v>21925020602</v>
      </c>
      <c r="D85" s="2">
        <v>76.599999999999994</v>
      </c>
      <c r="E85" s="2">
        <v>11</v>
      </c>
      <c r="F85" s="2" t="s">
        <v>8</v>
      </c>
    </row>
    <row r="86" spans="1:6" ht="19.899999999999999" customHeight="1">
      <c r="A86" t="str">
        <f>"10432021090609210123470"</f>
        <v>10432021090609210123470</v>
      </c>
      <c r="B86" s="3" t="s">
        <v>4</v>
      </c>
      <c r="C86" s="2" t="str">
        <f>"21925020321"</f>
        <v>21925020321</v>
      </c>
      <c r="D86" s="2">
        <v>76.2</v>
      </c>
      <c r="E86" s="2">
        <v>12</v>
      </c>
      <c r="F86" s="2" t="s">
        <v>8</v>
      </c>
    </row>
    <row r="87" spans="1:6" ht="19.899999999999999" customHeight="1">
      <c r="A87" t="str">
        <f>"10432021090715095323668"</f>
        <v>10432021090715095323668</v>
      </c>
      <c r="B87" s="3" t="s">
        <v>4</v>
      </c>
      <c r="C87" s="2" t="str">
        <f>"21925020628"</f>
        <v>21925020628</v>
      </c>
      <c r="D87" s="2">
        <v>76.2</v>
      </c>
      <c r="E87" s="2">
        <v>12</v>
      </c>
      <c r="F87" s="2" t="s">
        <v>8</v>
      </c>
    </row>
    <row r="88" spans="1:6" ht="19.899999999999999" customHeight="1">
      <c r="A88" t="str">
        <f>"10432021090611423623515"</f>
        <v>10432021090611423623515</v>
      </c>
      <c r="B88" s="3" t="s">
        <v>4</v>
      </c>
      <c r="C88" s="2" t="str">
        <f>"21925020106"</f>
        <v>21925020106</v>
      </c>
      <c r="D88" s="2">
        <v>75.900000000000006</v>
      </c>
      <c r="E88" s="2">
        <v>14</v>
      </c>
      <c r="F88" s="2"/>
    </row>
    <row r="89" spans="1:6" ht="19.899999999999999" customHeight="1">
      <c r="A89" t="str">
        <f>"10432021090620272423599"</f>
        <v>10432021090620272423599</v>
      </c>
      <c r="B89" s="3" t="s">
        <v>4</v>
      </c>
      <c r="C89" s="2" t="str">
        <f>"21925020530"</f>
        <v>21925020530</v>
      </c>
      <c r="D89" s="2">
        <v>75.900000000000006</v>
      </c>
      <c r="E89" s="2">
        <v>14</v>
      </c>
      <c r="F89" s="2"/>
    </row>
    <row r="90" spans="1:6" ht="19.899999999999999" customHeight="1">
      <c r="A90" t="str">
        <f>"10432021090716145423676"</f>
        <v>10432021090716145423676</v>
      </c>
      <c r="B90" s="3" t="s">
        <v>4</v>
      </c>
      <c r="C90" s="2" t="str">
        <f>"21925020609"</f>
        <v>21925020609</v>
      </c>
      <c r="D90" s="2">
        <v>75.3</v>
      </c>
      <c r="E90" s="2">
        <v>16</v>
      </c>
      <c r="F90" s="2"/>
    </row>
    <row r="91" spans="1:6" ht="19.899999999999999" customHeight="1">
      <c r="A91" t="str">
        <f>"10432021090717245423683"</f>
        <v>10432021090717245423683</v>
      </c>
      <c r="B91" s="3" t="s">
        <v>4</v>
      </c>
      <c r="C91" s="2" t="str">
        <f>"21925020616"</f>
        <v>21925020616</v>
      </c>
      <c r="D91" s="2">
        <v>74.400000000000006</v>
      </c>
      <c r="E91" s="2">
        <v>17</v>
      </c>
      <c r="F91" s="2"/>
    </row>
    <row r="92" spans="1:6" ht="19.899999999999999" customHeight="1">
      <c r="A92" t="str">
        <f>"10432021090611063323507"</f>
        <v>10432021090611063323507</v>
      </c>
      <c r="B92" s="3" t="s">
        <v>4</v>
      </c>
      <c r="C92" s="2" t="str">
        <f>"21925020601"</f>
        <v>21925020601</v>
      </c>
      <c r="D92" s="2">
        <v>73.8</v>
      </c>
      <c r="E92" s="2">
        <v>18</v>
      </c>
      <c r="F92" s="2"/>
    </row>
    <row r="93" spans="1:6" ht="19.899999999999999" customHeight="1">
      <c r="A93" t="str">
        <f>"10432021090616152223569"</f>
        <v>10432021090616152223569</v>
      </c>
      <c r="B93" s="3" t="s">
        <v>4</v>
      </c>
      <c r="C93" s="2" t="str">
        <f>"21925020614"</f>
        <v>21925020614</v>
      </c>
      <c r="D93" s="2">
        <v>72.7</v>
      </c>
      <c r="E93" s="2">
        <v>19</v>
      </c>
      <c r="F93" s="2"/>
    </row>
    <row r="94" spans="1:6" ht="19.899999999999999" customHeight="1">
      <c r="A94" t="str">
        <f>"10432021090621240423605"</f>
        <v>10432021090621240423605</v>
      </c>
      <c r="B94" s="3" t="s">
        <v>4</v>
      </c>
      <c r="C94" s="2" t="str">
        <f>"21925020415"</f>
        <v>21925020415</v>
      </c>
      <c r="D94" s="2">
        <v>72.599999999999994</v>
      </c>
      <c r="E94" s="2">
        <v>20</v>
      </c>
      <c r="F94" s="2"/>
    </row>
    <row r="95" spans="1:6" ht="19.899999999999999" customHeight="1">
      <c r="A95" t="str">
        <f>"10432021090609445423478"</f>
        <v>10432021090609445423478</v>
      </c>
      <c r="B95" s="3" t="s">
        <v>4</v>
      </c>
      <c r="C95" s="2" t="str">
        <f>"21925020425"</f>
        <v>21925020425</v>
      </c>
      <c r="D95" s="2">
        <v>72</v>
      </c>
      <c r="E95" s="2">
        <v>21</v>
      </c>
      <c r="F95" s="2"/>
    </row>
    <row r="96" spans="1:6" ht="19.899999999999999" customHeight="1">
      <c r="A96" t="str">
        <f>"10432021090612320023526"</f>
        <v>10432021090612320023526</v>
      </c>
      <c r="B96" s="3" t="s">
        <v>4</v>
      </c>
      <c r="C96" s="2" t="str">
        <f>"21925020613"</f>
        <v>21925020613</v>
      </c>
      <c r="D96" s="2">
        <v>71.900000000000006</v>
      </c>
      <c r="E96" s="2">
        <v>22</v>
      </c>
      <c r="F96" s="2"/>
    </row>
    <row r="97" spans="1:6" ht="19.899999999999999" customHeight="1">
      <c r="A97" t="str">
        <f>"10432021090609451723479"</f>
        <v>10432021090609451723479</v>
      </c>
      <c r="B97" s="3" t="s">
        <v>4</v>
      </c>
      <c r="C97" s="2" t="str">
        <f>"21925020112"</f>
        <v>21925020112</v>
      </c>
      <c r="D97" s="2">
        <v>71.599999999999994</v>
      </c>
      <c r="E97" s="2">
        <v>23</v>
      </c>
      <c r="F97" s="2"/>
    </row>
    <row r="98" spans="1:6" ht="19.899999999999999" customHeight="1">
      <c r="A98" t="str">
        <f>"10432021090810050823738"</f>
        <v>10432021090810050823738</v>
      </c>
      <c r="B98" s="3" t="s">
        <v>4</v>
      </c>
      <c r="C98" s="2" t="str">
        <f>"21925020431"</f>
        <v>21925020431</v>
      </c>
      <c r="D98" s="2">
        <v>71.599999999999994</v>
      </c>
      <c r="E98" s="2">
        <v>23</v>
      </c>
      <c r="F98" s="2"/>
    </row>
    <row r="99" spans="1:6" ht="19.899999999999999" customHeight="1">
      <c r="A99" t="str">
        <f>"10432021090615561323566"</f>
        <v>10432021090615561323566</v>
      </c>
      <c r="B99" s="3" t="s">
        <v>4</v>
      </c>
      <c r="C99" s="2" t="str">
        <f>"21925020627"</f>
        <v>21925020627</v>
      </c>
      <c r="D99" s="2">
        <v>71.3</v>
      </c>
      <c r="E99" s="2">
        <v>25</v>
      </c>
      <c r="F99" s="2"/>
    </row>
    <row r="100" spans="1:6" ht="19.899999999999999" customHeight="1">
      <c r="A100" t="str">
        <f>"10432021090612162023522"</f>
        <v>10432021090612162023522</v>
      </c>
      <c r="B100" s="3" t="s">
        <v>4</v>
      </c>
      <c r="C100" s="2" t="str">
        <f>"21925020107"</f>
        <v>21925020107</v>
      </c>
      <c r="D100" s="2">
        <v>71.099999999999994</v>
      </c>
      <c r="E100" s="2">
        <v>26</v>
      </c>
      <c r="F100" s="2"/>
    </row>
    <row r="101" spans="1:6" ht="19.899999999999999" customHeight="1">
      <c r="A101" t="str">
        <f>"10432021090713533423659"</f>
        <v>10432021090713533423659</v>
      </c>
      <c r="B101" s="3" t="s">
        <v>4</v>
      </c>
      <c r="C101" s="2" t="str">
        <f>"21925020523"</f>
        <v>21925020523</v>
      </c>
      <c r="D101" s="2">
        <v>70.900000000000006</v>
      </c>
      <c r="E101" s="2">
        <v>27</v>
      </c>
      <c r="F101" s="2"/>
    </row>
    <row r="102" spans="1:6" ht="19.899999999999999" customHeight="1">
      <c r="A102" t="str">
        <f>"10432021090809084223728"</f>
        <v>10432021090809084223728</v>
      </c>
      <c r="B102" s="3" t="s">
        <v>4</v>
      </c>
      <c r="C102" s="2" t="str">
        <f>"21925020520"</f>
        <v>21925020520</v>
      </c>
      <c r="D102" s="2">
        <v>70.7</v>
      </c>
      <c r="E102" s="2">
        <v>28</v>
      </c>
      <c r="F102" s="2"/>
    </row>
    <row r="103" spans="1:6" ht="19.899999999999999" customHeight="1">
      <c r="A103" t="str">
        <f>"10432021090609151823465"</f>
        <v>10432021090609151823465</v>
      </c>
      <c r="B103" s="3" t="s">
        <v>4</v>
      </c>
      <c r="C103" s="2" t="str">
        <f>"21925020222"</f>
        <v>21925020222</v>
      </c>
      <c r="D103" s="2">
        <v>70</v>
      </c>
      <c r="E103" s="2">
        <v>29</v>
      </c>
      <c r="F103" s="2"/>
    </row>
    <row r="104" spans="1:6" ht="19.899999999999999" customHeight="1">
      <c r="A104" t="str">
        <f>"10432021090809543923736"</f>
        <v>10432021090809543923736</v>
      </c>
      <c r="B104" s="3" t="s">
        <v>4</v>
      </c>
      <c r="C104" s="2" t="str">
        <f>"21925020226"</f>
        <v>21925020226</v>
      </c>
      <c r="D104" s="2">
        <v>69.7</v>
      </c>
      <c r="E104" s="2">
        <v>30</v>
      </c>
      <c r="F104" s="2"/>
    </row>
    <row r="105" spans="1:6" ht="19.899999999999999" customHeight="1">
      <c r="A105" t="str">
        <f>"10432021090615263523560"</f>
        <v>10432021090615263523560</v>
      </c>
      <c r="B105" s="3" t="s">
        <v>4</v>
      </c>
      <c r="C105" s="2" t="str">
        <f>"21925020224"</f>
        <v>21925020224</v>
      </c>
      <c r="D105" s="2">
        <v>69.599999999999994</v>
      </c>
      <c r="E105" s="2">
        <v>31</v>
      </c>
      <c r="F105" s="2"/>
    </row>
    <row r="106" spans="1:6" ht="19.899999999999999" customHeight="1">
      <c r="A106" t="str">
        <f>"10432021090714081023662"</f>
        <v>10432021090714081023662</v>
      </c>
      <c r="B106" s="3" t="s">
        <v>4</v>
      </c>
      <c r="C106" s="2" t="str">
        <f>"21925020306"</f>
        <v>21925020306</v>
      </c>
      <c r="D106" s="2">
        <v>68.900000000000006</v>
      </c>
      <c r="E106" s="2">
        <v>32</v>
      </c>
      <c r="F106" s="2"/>
    </row>
    <row r="107" spans="1:6" ht="19.899999999999999" customHeight="1">
      <c r="A107" t="str">
        <f>"10432021090617151823574"</f>
        <v>10432021090617151823574</v>
      </c>
      <c r="B107" s="3" t="s">
        <v>4</v>
      </c>
      <c r="C107" s="2" t="str">
        <f>"21925020405"</f>
        <v>21925020405</v>
      </c>
      <c r="D107" s="2">
        <v>68.2</v>
      </c>
      <c r="E107" s="2">
        <v>33</v>
      </c>
      <c r="F107" s="2"/>
    </row>
    <row r="108" spans="1:6" ht="19.899999999999999" customHeight="1">
      <c r="A108" t="str">
        <f>"10432021090808290923725"</f>
        <v>10432021090808290923725</v>
      </c>
      <c r="B108" s="3" t="s">
        <v>4</v>
      </c>
      <c r="C108" s="2" t="str">
        <f>"21925020519"</f>
        <v>21925020519</v>
      </c>
      <c r="D108" s="2">
        <v>68.099999999999994</v>
      </c>
      <c r="E108" s="2">
        <v>34</v>
      </c>
      <c r="F108" s="2"/>
    </row>
    <row r="109" spans="1:6" ht="19.899999999999999" customHeight="1">
      <c r="A109" t="str">
        <f>"10432021090718435823688"</f>
        <v>10432021090718435823688</v>
      </c>
      <c r="B109" s="3" t="s">
        <v>4</v>
      </c>
      <c r="C109" s="2" t="str">
        <f>"21925020411"</f>
        <v>21925020411</v>
      </c>
      <c r="D109" s="2">
        <v>67.8</v>
      </c>
      <c r="E109" s="2">
        <v>35</v>
      </c>
      <c r="F109" s="2"/>
    </row>
    <row r="110" spans="1:6" ht="19.899999999999999" customHeight="1">
      <c r="A110" t="str">
        <f>"10432021090610571723501"</f>
        <v>10432021090610571723501</v>
      </c>
      <c r="B110" s="3" t="s">
        <v>4</v>
      </c>
      <c r="C110" s="2" t="str">
        <f>"21925020515"</f>
        <v>21925020515</v>
      </c>
      <c r="D110" s="2">
        <v>67.7</v>
      </c>
      <c r="E110" s="2">
        <v>36</v>
      </c>
      <c r="F110" s="2"/>
    </row>
    <row r="111" spans="1:6" ht="19.899999999999999" customHeight="1">
      <c r="A111" t="str">
        <f>"10432021090720564423702"</f>
        <v>10432021090720564423702</v>
      </c>
      <c r="B111" s="3" t="s">
        <v>4</v>
      </c>
      <c r="C111" s="2" t="str">
        <f>"21925020432"</f>
        <v>21925020432</v>
      </c>
      <c r="D111" s="2">
        <v>67.599999999999994</v>
      </c>
      <c r="E111" s="2">
        <v>37</v>
      </c>
      <c r="F111" s="2"/>
    </row>
    <row r="112" spans="1:6" ht="19.899999999999999" customHeight="1">
      <c r="A112" t="str">
        <f>"10432021090809485723735"</f>
        <v>10432021090809485723735</v>
      </c>
      <c r="B112" s="3" t="s">
        <v>4</v>
      </c>
      <c r="C112" s="2" t="str">
        <f>"21925020505"</f>
        <v>21925020505</v>
      </c>
      <c r="D112" s="2">
        <v>67.2</v>
      </c>
      <c r="E112" s="2">
        <v>38</v>
      </c>
      <c r="F112" s="2"/>
    </row>
    <row r="113" spans="1:6" ht="19.899999999999999" customHeight="1">
      <c r="A113" t="str">
        <f>"10432021090721411723711"</f>
        <v>10432021090721411723711</v>
      </c>
      <c r="B113" s="3" t="s">
        <v>4</v>
      </c>
      <c r="C113" s="2" t="str">
        <f>"21925020621"</f>
        <v>21925020621</v>
      </c>
      <c r="D113" s="2">
        <v>67.2</v>
      </c>
      <c r="E113" s="2">
        <v>38</v>
      </c>
      <c r="F113" s="2"/>
    </row>
    <row r="114" spans="1:6" ht="19.899999999999999" customHeight="1">
      <c r="A114" t="str">
        <f>"10432021090813220423755"</f>
        <v>10432021090813220423755</v>
      </c>
      <c r="B114" s="3" t="s">
        <v>4</v>
      </c>
      <c r="C114" s="2" t="str">
        <f>"21925020214"</f>
        <v>21925020214</v>
      </c>
      <c r="D114" s="2">
        <v>66.7</v>
      </c>
      <c r="E114" s="2">
        <v>40</v>
      </c>
      <c r="F114" s="2"/>
    </row>
    <row r="115" spans="1:6" ht="19.899999999999999" customHeight="1">
      <c r="A115" t="str">
        <f>"10432021090812462123749"</f>
        <v>10432021090812462123749</v>
      </c>
      <c r="B115" s="3" t="s">
        <v>4</v>
      </c>
      <c r="C115" s="2" t="str">
        <f>"21925020407"</f>
        <v>21925020407</v>
      </c>
      <c r="D115" s="2">
        <v>66.7</v>
      </c>
      <c r="E115" s="2">
        <v>40</v>
      </c>
      <c r="F115" s="2"/>
    </row>
    <row r="116" spans="1:6" ht="19.899999999999999" customHeight="1">
      <c r="A116" t="str">
        <f>"10432021090619274523589"</f>
        <v>10432021090619274523589</v>
      </c>
      <c r="B116" s="3" t="s">
        <v>4</v>
      </c>
      <c r="C116" s="2" t="str">
        <f>"21925020322"</f>
        <v>21925020322</v>
      </c>
      <c r="D116" s="2">
        <v>66.5</v>
      </c>
      <c r="E116" s="2">
        <v>42</v>
      </c>
      <c r="F116" s="2"/>
    </row>
    <row r="117" spans="1:6" ht="19.899999999999999" customHeight="1">
      <c r="A117" t="str">
        <f>"10432021090808074023724"</f>
        <v>10432021090808074023724</v>
      </c>
      <c r="B117" s="3" t="s">
        <v>4</v>
      </c>
      <c r="C117" s="2" t="str">
        <f>"21925020302"</f>
        <v>21925020302</v>
      </c>
      <c r="D117" s="2">
        <v>66</v>
      </c>
      <c r="E117" s="2">
        <v>43</v>
      </c>
      <c r="F117" s="2"/>
    </row>
    <row r="118" spans="1:6" ht="19.899999999999999" customHeight="1">
      <c r="A118" t="str">
        <f>"10432021090706250123616"</f>
        <v>10432021090706250123616</v>
      </c>
      <c r="B118" s="3" t="s">
        <v>4</v>
      </c>
      <c r="C118" s="2" t="str">
        <f>"21925020608"</f>
        <v>21925020608</v>
      </c>
      <c r="D118" s="2">
        <v>66</v>
      </c>
      <c r="E118" s="2">
        <v>43</v>
      </c>
      <c r="F118" s="2"/>
    </row>
    <row r="119" spans="1:6" ht="19.899999999999999" customHeight="1">
      <c r="A119" t="str">
        <f>"10432021090612571323532"</f>
        <v>10432021090612571323532</v>
      </c>
      <c r="B119" s="3" t="s">
        <v>4</v>
      </c>
      <c r="C119" s="2" t="str">
        <f>"21925020126"</f>
        <v>21925020126</v>
      </c>
      <c r="D119" s="2">
        <v>65.2</v>
      </c>
      <c r="E119" s="2">
        <v>45</v>
      </c>
      <c r="F119" s="2"/>
    </row>
    <row r="120" spans="1:6" ht="19.899999999999999" customHeight="1">
      <c r="A120" t="str">
        <f>"10432021090610025923489"</f>
        <v>10432021090610025923489</v>
      </c>
      <c r="B120" s="3" t="s">
        <v>4</v>
      </c>
      <c r="C120" s="2" t="str">
        <f>"21925020210"</f>
        <v>21925020210</v>
      </c>
      <c r="D120" s="2">
        <v>64.7</v>
      </c>
      <c r="E120" s="2">
        <v>46</v>
      </c>
      <c r="F120" s="2"/>
    </row>
    <row r="121" spans="1:6" ht="19.899999999999999" customHeight="1">
      <c r="A121" t="str">
        <f>"10432021090611594123519"</f>
        <v>10432021090611594123519</v>
      </c>
      <c r="B121" s="3" t="s">
        <v>4</v>
      </c>
      <c r="C121" s="2" t="str">
        <f>"21925020213"</f>
        <v>21925020213</v>
      </c>
      <c r="D121" s="2">
        <v>64.2</v>
      </c>
      <c r="E121" s="2">
        <v>47</v>
      </c>
      <c r="F121" s="2"/>
    </row>
    <row r="122" spans="1:6" ht="19.899999999999999" customHeight="1">
      <c r="A122" t="str">
        <f>"10432021090810565823742"</f>
        <v>10432021090810565823742</v>
      </c>
      <c r="B122" s="3" t="s">
        <v>4</v>
      </c>
      <c r="C122" s="2" t="str">
        <f>"21925020108"</f>
        <v>21925020108</v>
      </c>
      <c r="D122" s="2">
        <v>63.6</v>
      </c>
      <c r="E122" s="2">
        <v>48</v>
      </c>
      <c r="F122" s="2"/>
    </row>
    <row r="123" spans="1:6" ht="19.899999999999999" customHeight="1">
      <c r="A123" t="str">
        <f>"10432021090610003923488"</f>
        <v>10432021090610003923488</v>
      </c>
      <c r="B123" s="3" t="s">
        <v>4</v>
      </c>
      <c r="C123" s="2" t="str">
        <f>"21925020310"</f>
        <v>21925020310</v>
      </c>
      <c r="D123" s="2">
        <v>63.5</v>
      </c>
      <c r="E123" s="2">
        <v>49</v>
      </c>
      <c r="F123" s="2"/>
    </row>
    <row r="124" spans="1:6" ht="19.899999999999999" customHeight="1">
      <c r="A124" t="str">
        <f>"10432021090613300723533"</f>
        <v>10432021090613300723533</v>
      </c>
      <c r="B124" s="3" t="s">
        <v>4</v>
      </c>
      <c r="C124" s="2" t="str">
        <f>"21925020207"</f>
        <v>21925020207</v>
      </c>
      <c r="D124" s="2">
        <v>63.4</v>
      </c>
      <c r="E124" s="2">
        <v>50</v>
      </c>
      <c r="F124" s="2"/>
    </row>
    <row r="125" spans="1:6" ht="19.899999999999999" customHeight="1">
      <c r="A125" t="str">
        <f>"10432021090611110223510"</f>
        <v>10432021090611110223510</v>
      </c>
      <c r="B125" s="3" t="s">
        <v>4</v>
      </c>
      <c r="C125" s="2" t="str">
        <f>"21925020424"</f>
        <v>21925020424</v>
      </c>
      <c r="D125" s="2">
        <v>63.1</v>
      </c>
      <c r="E125" s="2">
        <v>51</v>
      </c>
      <c r="F125" s="2"/>
    </row>
    <row r="126" spans="1:6" ht="19.899999999999999" customHeight="1">
      <c r="A126" t="str">
        <f>"10432021090722310823719"</f>
        <v>10432021090722310823719</v>
      </c>
      <c r="B126" s="3" t="s">
        <v>4</v>
      </c>
      <c r="C126" s="2" t="str">
        <f>"21925020131"</f>
        <v>21925020131</v>
      </c>
      <c r="D126" s="2">
        <v>62.8</v>
      </c>
      <c r="E126" s="2">
        <v>52</v>
      </c>
      <c r="F126" s="2"/>
    </row>
    <row r="127" spans="1:6" ht="19.899999999999999" customHeight="1">
      <c r="A127" t="str">
        <f>"10432021090609152623466"</f>
        <v>10432021090609152623466</v>
      </c>
      <c r="B127" s="3" t="s">
        <v>4</v>
      </c>
      <c r="C127" s="2" t="str">
        <f>"21925020219"</f>
        <v>21925020219</v>
      </c>
      <c r="D127" s="2">
        <v>62.2</v>
      </c>
      <c r="E127" s="2">
        <v>53</v>
      </c>
      <c r="F127" s="2"/>
    </row>
    <row r="128" spans="1:6" ht="19.899999999999999" customHeight="1">
      <c r="A128" t="str">
        <f>"10432021090623493823614"</f>
        <v>10432021090623493823614</v>
      </c>
      <c r="B128" s="3" t="s">
        <v>4</v>
      </c>
      <c r="C128" s="2" t="str">
        <f>"21925020404"</f>
        <v>21925020404</v>
      </c>
      <c r="D128" s="2">
        <v>62.2</v>
      </c>
      <c r="E128" s="2">
        <v>53</v>
      </c>
      <c r="F128" s="2"/>
    </row>
    <row r="129" spans="1:6" ht="19.899999999999999" customHeight="1">
      <c r="A129" t="str">
        <f>"10432021090622071723611"</f>
        <v>10432021090622071723611</v>
      </c>
      <c r="B129" s="3" t="s">
        <v>4</v>
      </c>
      <c r="C129" s="2" t="str">
        <f>"21925020223"</f>
        <v>21925020223</v>
      </c>
      <c r="D129" s="2">
        <v>61.8</v>
      </c>
      <c r="E129" s="2">
        <v>55</v>
      </c>
      <c r="F129" s="2"/>
    </row>
    <row r="130" spans="1:6" ht="19.899999999999999" customHeight="1">
      <c r="A130" t="str">
        <f>"10432021090612003623520"</f>
        <v>10432021090612003623520</v>
      </c>
      <c r="B130" s="3" t="s">
        <v>4</v>
      </c>
      <c r="C130" s="2" t="str">
        <f>"21925020428"</f>
        <v>21925020428</v>
      </c>
      <c r="D130" s="2">
        <v>61.6</v>
      </c>
      <c r="E130" s="2">
        <v>56</v>
      </c>
      <c r="F130" s="2"/>
    </row>
    <row r="131" spans="1:6" ht="19.899999999999999" customHeight="1">
      <c r="A131" t="str">
        <f>"10432021090612361523527"</f>
        <v>10432021090612361523527</v>
      </c>
      <c r="B131" s="3" t="s">
        <v>4</v>
      </c>
      <c r="C131" s="2" t="str">
        <f>"21925020422"</f>
        <v>21925020422</v>
      </c>
      <c r="D131" s="2">
        <v>61.3</v>
      </c>
      <c r="E131" s="2">
        <v>57</v>
      </c>
      <c r="F131" s="2"/>
    </row>
    <row r="132" spans="1:6" ht="19.899999999999999" customHeight="1">
      <c r="A132" t="str">
        <f>"10432021090716033023675"</f>
        <v>10432021090716033023675</v>
      </c>
      <c r="B132" s="3" t="s">
        <v>4</v>
      </c>
      <c r="C132" s="2" t="str">
        <f>"21925020316"</f>
        <v>21925020316</v>
      </c>
      <c r="D132" s="2">
        <v>61</v>
      </c>
      <c r="E132" s="2">
        <v>58</v>
      </c>
      <c r="F132" s="2"/>
    </row>
    <row r="133" spans="1:6" ht="19.899999999999999" customHeight="1">
      <c r="A133" t="str">
        <f>"10432021090716432123679"</f>
        <v>10432021090716432123679</v>
      </c>
      <c r="B133" s="3" t="s">
        <v>4</v>
      </c>
      <c r="C133" s="2" t="str">
        <f>"21925020113"</f>
        <v>21925020113</v>
      </c>
      <c r="D133" s="2">
        <v>60.5</v>
      </c>
      <c r="E133" s="2">
        <v>59</v>
      </c>
      <c r="F133" s="2"/>
    </row>
    <row r="134" spans="1:6" ht="19.899999999999999" customHeight="1">
      <c r="A134" t="str">
        <f>"10432021090809274123732"</f>
        <v>10432021090809274123732</v>
      </c>
      <c r="B134" s="3" t="s">
        <v>4</v>
      </c>
      <c r="C134" s="2" t="str">
        <f>"21925020620"</f>
        <v>21925020620</v>
      </c>
      <c r="D134" s="2">
        <v>60.5</v>
      </c>
      <c r="E134" s="2">
        <v>59</v>
      </c>
      <c r="F134" s="2"/>
    </row>
    <row r="135" spans="1:6" ht="19.899999999999999" customHeight="1">
      <c r="A135" t="str">
        <f>"10432021090614501823547"</f>
        <v>10432021090614501823547</v>
      </c>
      <c r="B135" s="3" t="s">
        <v>4</v>
      </c>
      <c r="C135" s="2" t="str">
        <f>"21925020231"</f>
        <v>21925020231</v>
      </c>
      <c r="D135" s="2">
        <v>60</v>
      </c>
      <c r="E135" s="2">
        <v>61</v>
      </c>
      <c r="F135" s="2"/>
    </row>
    <row r="136" spans="1:6" ht="19.899999999999999" customHeight="1">
      <c r="A136" t="str">
        <f>"10432021090710322923634"</f>
        <v>10432021090710322923634</v>
      </c>
      <c r="B136" s="3" t="s">
        <v>4</v>
      </c>
      <c r="C136" s="2" t="str">
        <f>"21925020331"</f>
        <v>21925020331</v>
      </c>
      <c r="D136" s="2">
        <v>59.5</v>
      </c>
      <c r="E136" s="2">
        <v>62</v>
      </c>
      <c r="F136" s="2"/>
    </row>
    <row r="137" spans="1:6" ht="19.899999999999999" customHeight="1">
      <c r="A137" t="str">
        <f>"10432021090722131323716"</f>
        <v>10432021090722131323716</v>
      </c>
      <c r="B137" s="3" t="s">
        <v>4</v>
      </c>
      <c r="C137" s="2" t="str">
        <f>"21925020125"</f>
        <v>21925020125</v>
      </c>
      <c r="D137" s="2">
        <v>59.3</v>
      </c>
      <c r="E137" s="2">
        <v>63</v>
      </c>
      <c r="F137" s="2"/>
    </row>
    <row r="138" spans="1:6" ht="19.899999999999999" customHeight="1">
      <c r="A138" t="str">
        <f>"10432021090614510523548"</f>
        <v>10432021090614510523548</v>
      </c>
      <c r="B138" s="3" t="s">
        <v>4</v>
      </c>
      <c r="C138" s="2" t="str">
        <f>"21925020103"</f>
        <v>21925020103</v>
      </c>
      <c r="D138" s="2">
        <v>58.7</v>
      </c>
      <c r="E138" s="2">
        <v>64</v>
      </c>
      <c r="F138" s="2"/>
    </row>
    <row r="139" spans="1:6" ht="19.899999999999999" customHeight="1">
      <c r="A139" t="str">
        <f>"10432021090610091523491"</f>
        <v>10432021090610091523491</v>
      </c>
      <c r="B139" s="3" t="s">
        <v>4</v>
      </c>
      <c r="C139" s="2" t="str">
        <f>"21925020308"</f>
        <v>21925020308</v>
      </c>
      <c r="D139" s="2">
        <v>55.4</v>
      </c>
      <c r="E139" s="2">
        <v>65</v>
      </c>
      <c r="F139" s="2"/>
    </row>
    <row r="140" spans="1:6" ht="19.899999999999999" customHeight="1">
      <c r="A140" t="str">
        <f>"10432021090617300923577"</f>
        <v>10432021090617300923577</v>
      </c>
      <c r="B140" s="3" t="s">
        <v>4</v>
      </c>
      <c r="C140" s="2" t="str">
        <f>"21925020510"</f>
        <v>21925020510</v>
      </c>
      <c r="D140" s="2">
        <v>55.3</v>
      </c>
      <c r="E140" s="2">
        <v>66</v>
      </c>
      <c r="F140" s="2"/>
    </row>
    <row r="141" spans="1:6" ht="19.899999999999999" customHeight="1">
      <c r="A141" t="str">
        <f>"10432021090720082823695"</f>
        <v>10432021090720082823695</v>
      </c>
      <c r="B141" s="3" t="s">
        <v>4</v>
      </c>
      <c r="C141" s="2" t="str">
        <f>"21925020524"</f>
        <v>21925020524</v>
      </c>
      <c r="D141" s="2">
        <v>53.7</v>
      </c>
      <c r="E141" s="2">
        <v>67</v>
      </c>
      <c r="F141" s="2"/>
    </row>
    <row r="142" spans="1:6" ht="19.899999999999999" customHeight="1">
      <c r="A142" t="str">
        <f>"10432021090710444823636"</f>
        <v>10432021090710444823636</v>
      </c>
      <c r="B142" s="3" t="s">
        <v>4</v>
      </c>
      <c r="C142" s="2" t="str">
        <f>"21925020313"</f>
        <v>21925020313</v>
      </c>
      <c r="D142" s="2">
        <v>52.1</v>
      </c>
      <c r="E142" s="2">
        <v>68</v>
      </c>
      <c r="F142" s="2"/>
    </row>
    <row r="143" spans="1:6" ht="19.899999999999999" customHeight="1">
      <c r="A143" t="str">
        <f>"10432021090609334223475"</f>
        <v>10432021090609334223475</v>
      </c>
      <c r="B143" s="3" t="s">
        <v>4</v>
      </c>
      <c r="C143" s="2" t="str">
        <f>"21925020611"</f>
        <v>21925020611</v>
      </c>
      <c r="D143" s="2">
        <v>50</v>
      </c>
      <c r="E143" s="2">
        <v>69</v>
      </c>
      <c r="F143" s="2"/>
    </row>
    <row r="144" spans="1:6" ht="19.899999999999999" customHeight="1">
      <c r="A144" t="str">
        <f>"10432021090615315923563"</f>
        <v>10432021090615315923563</v>
      </c>
      <c r="B144" s="3" t="s">
        <v>4</v>
      </c>
      <c r="C144" s="2" t="str">
        <f>"21925020418"</f>
        <v>21925020418</v>
      </c>
      <c r="D144" s="2">
        <v>47</v>
      </c>
      <c r="E144" s="2">
        <v>70</v>
      </c>
      <c r="F144" s="2"/>
    </row>
    <row r="145" spans="1:6" ht="19.899999999999999" customHeight="1">
      <c r="A145" t="str">
        <f>"10432021090810254223740"</f>
        <v>10432021090810254223740</v>
      </c>
      <c r="B145" s="3" t="s">
        <v>4</v>
      </c>
      <c r="C145" s="2" t="str">
        <f>"21925020607"</f>
        <v>21925020607</v>
      </c>
      <c r="D145" s="2">
        <v>41.9</v>
      </c>
      <c r="E145" s="2">
        <v>71</v>
      </c>
      <c r="F145" s="2"/>
    </row>
    <row r="146" spans="1:6" ht="19.899999999999999" customHeight="1">
      <c r="A146" t="str">
        <f>"10432021090614100723537"</f>
        <v>10432021090614100723537</v>
      </c>
      <c r="B146" s="3" t="s">
        <v>4</v>
      </c>
      <c r="C146" s="2" t="str">
        <f>"21925020605"</f>
        <v>21925020605</v>
      </c>
      <c r="D146" s="2">
        <v>41.8</v>
      </c>
      <c r="E146" s="2">
        <v>72</v>
      </c>
      <c r="F146" s="2"/>
    </row>
    <row r="147" spans="1:6" ht="19.899999999999999" customHeight="1">
      <c r="A147" t="str">
        <f>"10432021090711204423644"</f>
        <v>10432021090711204423644</v>
      </c>
      <c r="B147" s="3" t="s">
        <v>4</v>
      </c>
      <c r="C147" s="2" t="str">
        <f>"21925020101"</f>
        <v>21925020101</v>
      </c>
      <c r="D147" s="2">
        <v>0</v>
      </c>
      <c r="E147" s="2">
        <v>73</v>
      </c>
      <c r="F147" s="2"/>
    </row>
    <row r="148" spans="1:6" ht="19.899999999999999" customHeight="1">
      <c r="A148" t="str">
        <f>"10432021090619295023591"</f>
        <v>10432021090619295023591</v>
      </c>
      <c r="B148" s="3" t="s">
        <v>4</v>
      </c>
      <c r="C148" s="2" t="str">
        <f>"21925020102"</f>
        <v>21925020102</v>
      </c>
      <c r="D148" s="2">
        <v>0</v>
      </c>
      <c r="E148" s="2">
        <v>74</v>
      </c>
      <c r="F148" s="2"/>
    </row>
    <row r="149" spans="1:6" ht="19.899999999999999" customHeight="1">
      <c r="A149" t="str">
        <f>"10432021090720142523697"</f>
        <v>10432021090720142523697</v>
      </c>
      <c r="B149" s="3" t="s">
        <v>4</v>
      </c>
      <c r="C149" s="2" t="str">
        <f>"21925020104"</f>
        <v>21925020104</v>
      </c>
      <c r="D149" s="2">
        <v>0</v>
      </c>
      <c r="E149" s="2">
        <v>75</v>
      </c>
      <c r="F149" s="2"/>
    </row>
    <row r="150" spans="1:6" ht="19.899999999999999" customHeight="1">
      <c r="A150" t="str">
        <f>"10432021090612391423528"</f>
        <v>10432021090612391423528</v>
      </c>
      <c r="B150" s="3" t="s">
        <v>4</v>
      </c>
      <c r="C150" s="2" t="str">
        <f>"21925020115"</f>
        <v>21925020115</v>
      </c>
      <c r="D150" s="2">
        <v>0</v>
      </c>
      <c r="E150" s="2">
        <v>76</v>
      </c>
      <c r="F150" s="2"/>
    </row>
    <row r="151" spans="1:6" ht="19.899999999999999" customHeight="1">
      <c r="A151" t="str">
        <f>"10432021090809462523734"</f>
        <v>10432021090809462523734</v>
      </c>
      <c r="B151" s="3" t="s">
        <v>4</v>
      </c>
      <c r="C151" s="2" t="str">
        <f>"21925020124"</f>
        <v>21925020124</v>
      </c>
      <c r="D151" s="2">
        <v>0</v>
      </c>
      <c r="E151" s="2">
        <v>77</v>
      </c>
      <c r="F151" s="2"/>
    </row>
    <row r="152" spans="1:6" ht="19.899999999999999" customHeight="1">
      <c r="A152" t="str">
        <f>"10432021090814490023765"</f>
        <v>10432021090814490023765</v>
      </c>
      <c r="B152" s="3" t="s">
        <v>4</v>
      </c>
      <c r="C152" s="2" t="str">
        <f>"21925020129"</f>
        <v>21925020129</v>
      </c>
      <c r="D152" s="2">
        <v>0</v>
      </c>
      <c r="E152" s="2">
        <v>78</v>
      </c>
      <c r="F152" s="2"/>
    </row>
    <row r="153" spans="1:6" ht="19.899999999999999" customHeight="1">
      <c r="A153" t="str">
        <f>"10432021090715351723671"</f>
        <v>10432021090715351723671</v>
      </c>
      <c r="B153" s="3" t="s">
        <v>4</v>
      </c>
      <c r="C153" s="2" t="str">
        <f>"21925020202"</f>
        <v>21925020202</v>
      </c>
      <c r="D153" s="2">
        <v>0</v>
      </c>
      <c r="E153" s="2">
        <v>79</v>
      </c>
      <c r="F153" s="2"/>
    </row>
    <row r="154" spans="1:6" ht="19.899999999999999" customHeight="1">
      <c r="A154" t="str">
        <f>"10432021090614280923544"</f>
        <v>10432021090614280923544</v>
      </c>
      <c r="B154" s="3" t="s">
        <v>4</v>
      </c>
      <c r="C154" s="2" t="str">
        <f>"21925020212"</f>
        <v>21925020212</v>
      </c>
      <c r="D154" s="2">
        <v>0</v>
      </c>
      <c r="E154" s="2">
        <v>80</v>
      </c>
      <c r="F154" s="2"/>
    </row>
    <row r="155" spans="1:6" ht="19.899999999999999" customHeight="1">
      <c r="A155" t="str">
        <f>"10432021090712370823651"</f>
        <v>10432021090712370823651</v>
      </c>
      <c r="B155" s="3" t="s">
        <v>4</v>
      </c>
      <c r="C155" s="2" t="str">
        <f>"21925020218"</f>
        <v>21925020218</v>
      </c>
      <c r="D155" s="2">
        <v>0</v>
      </c>
      <c r="E155" s="2">
        <v>81</v>
      </c>
      <c r="F155" s="2"/>
    </row>
    <row r="156" spans="1:6" ht="19.899999999999999" customHeight="1">
      <c r="A156" t="str">
        <f>"10432021090617193923576"</f>
        <v>10432021090617193923576</v>
      </c>
      <c r="B156" s="3" t="s">
        <v>4</v>
      </c>
      <c r="C156" s="2" t="str">
        <f>"21925020220"</f>
        <v>21925020220</v>
      </c>
      <c r="D156" s="2">
        <v>0</v>
      </c>
      <c r="E156" s="2">
        <v>82</v>
      </c>
      <c r="F156" s="2"/>
    </row>
    <row r="157" spans="1:6" ht="19.899999999999999" customHeight="1">
      <c r="A157" t="str">
        <f>"10432021090707571623617"</f>
        <v>10432021090707571623617</v>
      </c>
      <c r="B157" s="3" t="s">
        <v>4</v>
      </c>
      <c r="C157" s="2" t="str">
        <f>"21925020227"</f>
        <v>21925020227</v>
      </c>
      <c r="D157" s="2">
        <v>0</v>
      </c>
      <c r="E157" s="2">
        <v>83</v>
      </c>
      <c r="F157" s="2"/>
    </row>
    <row r="158" spans="1:6" ht="19.899999999999999" customHeight="1">
      <c r="A158" t="str">
        <f>"10432021090615092523555"</f>
        <v>10432021090615092523555</v>
      </c>
      <c r="B158" s="3" t="s">
        <v>4</v>
      </c>
      <c r="C158" s="2" t="str">
        <f>"21925020312"</f>
        <v>21925020312</v>
      </c>
      <c r="D158" s="2">
        <v>0</v>
      </c>
      <c r="E158" s="2">
        <v>84</v>
      </c>
      <c r="F158" s="2"/>
    </row>
    <row r="159" spans="1:6" ht="19.899999999999999" customHeight="1">
      <c r="A159" t="str">
        <f>"10432021090715515523673"</f>
        <v>10432021090715515523673</v>
      </c>
      <c r="B159" s="3" t="s">
        <v>4</v>
      </c>
      <c r="C159" s="2" t="str">
        <f>"21925020315"</f>
        <v>21925020315</v>
      </c>
      <c r="D159" s="2">
        <v>0</v>
      </c>
      <c r="E159" s="2">
        <v>85</v>
      </c>
      <c r="F159" s="2"/>
    </row>
    <row r="160" spans="1:6" ht="19.899999999999999" customHeight="1">
      <c r="A160" t="str">
        <f>"10432021090709420523627"</f>
        <v>10432021090709420523627</v>
      </c>
      <c r="B160" s="3" t="s">
        <v>4</v>
      </c>
      <c r="C160" s="2" t="str">
        <f>"21925020330"</f>
        <v>21925020330</v>
      </c>
      <c r="D160" s="2">
        <v>0</v>
      </c>
      <c r="E160" s="2">
        <v>86</v>
      </c>
      <c r="F160" s="2"/>
    </row>
    <row r="161" spans="1:6" ht="19.899999999999999" customHeight="1">
      <c r="A161" t="str">
        <f>"10432021090618345423583"</f>
        <v>10432021090618345423583</v>
      </c>
      <c r="B161" s="3" t="s">
        <v>4</v>
      </c>
      <c r="C161" s="2" t="str">
        <f>"21925020332"</f>
        <v>21925020332</v>
      </c>
      <c r="D161" s="2">
        <v>0</v>
      </c>
      <c r="E161" s="2">
        <v>87</v>
      </c>
      <c r="F161" s="2"/>
    </row>
    <row r="162" spans="1:6" ht="19.899999999999999" customHeight="1">
      <c r="A162" t="str">
        <f>"10432021090709502823628"</f>
        <v>10432021090709502823628</v>
      </c>
      <c r="B162" s="3" t="s">
        <v>4</v>
      </c>
      <c r="C162" s="2" t="str">
        <f>"21925020403"</f>
        <v>21925020403</v>
      </c>
      <c r="D162" s="2">
        <v>0</v>
      </c>
      <c r="E162" s="2">
        <v>88</v>
      </c>
      <c r="F162" s="2"/>
    </row>
    <row r="163" spans="1:6" ht="19.899999999999999" customHeight="1">
      <c r="A163" t="str">
        <f>"10432021090622043723610"</f>
        <v>10432021090622043723610</v>
      </c>
      <c r="B163" s="3" t="s">
        <v>4</v>
      </c>
      <c r="C163" s="2" t="str">
        <f>"21925020409"</f>
        <v>21925020409</v>
      </c>
      <c r="D163" s="2">
        <v>0</v>
      </c>
      <c r="E163" s="2">
        <v>89</v>
      </c>
      <c r="F163" s="2"/>
    </row>
    <row r="164" spans="1:6" ht="19.899999999999999" customHeight="1">
      <c r="A164" t="str">
        <f>"10432021090611150023512"</f>
        <v>10432021090611150023512</v>
      </c>
      <c r="B164" s="3" t="s">
        <v>4</v>
      </c>
      <c r="C164" s="2" t="str">
        <f>"21925020410"</f>
        <v>21925020410</v>
      </c>
      <c r="D164" s="2">
        <v>0</v>
      </c>
      <c r="E164" s="2">
        <v>90</v>
      </c>
      <c r="F164" s="2"/>
    </row>
    <row r="165" spans="1:6" ht="19.899999999999999" customHeight="1">
      <c r="A165" t="str">
        <f>"10432021090612251823524"</f>
        <v>10432021090612251823524</v>
      </c>
      <c r="B165" s="3" t="s">
        <v>4</v>
      </c>
      <c r="C165" s="2" t="str">
        <f>"21925020413"</f>
        <v>21925020413</v>
      </c>
      <c r="D165" s="2">
        <v>0</v>
      </c>
      <c r="E165" s="2">
        <v>91</v>
      </c>
      <c r="F165" s="2"/>
    </row>
    <row r="166" spans="1:6" ht="19.899999999999999" customHeight="1">
      <c r="A166" t="str">
        <f>"10432021090814533023766"</f>
        <v>10432021090814533023766</v>
      </c>
      <c r="B166" s="3" t="s">
        <v>4</v>
      </c>
      <c r="C166" s="2" t="str">
        <f>"21925020416"</f>
        <v>21925020416</v>
      </c>
      <c r="D166" s="2">
        <v>0</v>
      </c>
      <c r="E166" s="2">
        <v>92</v>
      </c>
      <c r="F166" s="2"/>
    </row>
    <row r="167" spans="1:6" ht="19.899999999999999" customHeight="1">
      <c r="A167" t="str">
        <f>"10432021090614363823546"</f>
        <v>10432021090614363823546</v>
      </c>
      <c r="B167" s="3" t="s">
        <v>4</v>
      </c>
      <c r="C167" s="2" t="str">
        <f>"21925020417"</f>
        <v>21925020417</v>
      </c>
      <c r="D167" s="2">
        <v>0</v>
      </c>
      <c r="E167" s="2">
        <v>93</v>
      </c>
      <c r="F167" s="2"/>
    </row>
    <row r="168" spans="1:6" ht="19.899999999999999" customHeight="1">
      <c r="A168" t="str">
        <f>"10432021090812331023747"</f>
        <v>10432021090812331023747</v>
      </c>
      <c r="B168" s="3" t="s">
        <v>4</v>
      </c>
      <c r="C168" s="2" t="str">
        <f>"21925020421"</f>
        <v>21925020421</v>
      </c>
      <c r="D168" s="2">
        <v>0</v>
      </c>
      <c r="E168" s="2">
        <v>94</v>
      </c>
      <c r="F168" s="2"/>
    </row>
    <row r="169" spans="1:6" ht="19.899999999999999" customHeight="1">
      <c r="A169" t="str">
        <f>"10432021090722131523717"</f>
        <v>10432021090722131523717</v>
      </c>
      <c r="B169" s="3" t="s">
        <v>4</v>
      </c>
      <c r="C169" s="2" t="str">
        <f>"21925020423"</f>
        <v>21925020423</v>
      </c>
      <c r="D169" s="2">
        <v>0</v>
      </c>
      <c r="E169" s="2">
        <v>95</v>
      </c>
      <c r="F169" s="2"/>
    </row>
    <row r="170" spans="1:6" ht="19.899999999999999" customHeight="1">
      <c r="A170" t="str">
        <f>"10432021090810441723741"</f>
        <v>10432021090810441723741</v>
      </c>
      <c r="B170" s="3" t="s">
        <v>4</v>
      </c>
      <c r="C170" s="2" t="str">
        <f>"21925020426"</f>
        <v>21925020426</v>
      </c>
      <c r="D170" s="2">
        <v>0</v>
      </c>
      <c r="E170" s="2">
        <v>96</v>
      </c>
      <c r="F170" s="2"/>
    </row>
    <row r="171" spans="1:6" ht="19.899999999999999" customHeight="1">
      <c r="A171" t="str">
        <f>"10432021090609475923480"</f>
        <v>10432021090609475923480</v>
      </c>
      <c r="B171" s="3" t="s">
        <v>4</v>
      </c>
      <c r="C171" s="2" t="str">
        <f>"21925020429"</f>
        <v>21925020429</v>
      </c>
      <c r="D171" s="2">
        <v>0</v>
      </c>
      <c r="E171" s="2">
        <v>97</v>
      </c>
      <c r="F171" s="2"/>
    </row>
    <row r="172" spans="1:6" ht="19.899999999999999" customHeight="1">
      <c r="A172" t="str">
        <f>"10432021090813162723753"</f>
        <v>10432021090813162723753</v>
      </c>
      <c r="B172" s="3" t="s">
        <v>4</v>
      </c>
      <c r="C172" s="2" t="str">
        <f>"21925020504"</f>
        <v>21925020504</v>
      </c>
      <c r="D172" s="2">
        <v>0</v>
      </c>
      <c r="E172" s="2">
        <v>98</v>
      </c>
      <c r="F172" s="2"/>
    </row>
    <row r="173" spans="1:6" ht="19.899999999999999" customHeight="1">
      <c r="A173" t="str">
        <f>"10432021090610374423499"</f>
        <v>10432021090610374423499</v>
      </c>
      <c r="B173" s="3" t="s">
        <v>4</v>
      </c>
      <c r="C173" s="2" t="str">
        <f>"21925020512"</f>
        <v>21925020512</v>
      </c>
      <c r="D173" s="2">
        <v>0</v>
      </c>
      <c r="E173" s="2">
        <v>99</v>
      </c>
      <c r="F173" s="2"/>
    </row>
    <row r="174" spans="1:6" ht="19.899999999999999" customHeight="1">
      <c r="A174" t="str">
        <f>"10432021090610174023493"</f>
        <v>10432021090610174023493</v>
      </c>
      <c r="B174" s="3" t="s">
        <v>4</v>
      </c>
      <c r="C174" s="2" t="str">
        <f>"21925020516"</f>
        <v>21925020516</v>
      </c>
      <c r="D174" s="2">
        <v>0</v>
      </c>
      <c r="E174" s="2">
        <v>100</v>
      </c>
      <c r="F174" s="2"/>
    </row>
    <row r="175" spans="1:6" ht="19.899999999999999" customHeight="1">
      <c r="A175" t="str">
        <f>"10432021090717184323682"</f>
        <v>10432021090717184323682</v>
      </c>
      <c r="B175" s="3" t="s">
        <v>4</v>
      </c>
      <c r="C175" s="2" t="str">
        <f>"21925020517"</f>
        <v>21925020517</v>
      </c>
      <c r="D175" s="2">
        <v>0</v>
      </c>
      <c r="E175" s="2">
        <v>101</v>
      </c>
      <c r="F175" s="2"/>
    </row>
    <row r="176" spans="1:6" ht="19.899999999999999" customHeight="1">
      <c r="A176" t="str">
        <f>"10432021090610240923495"</f>
        <v>10432021090610240923495</v>
      </c>
      <c r="B176" s="3" t="s">
        <v>4</v>
      </c>
      <c r="C176" s="2" t="str">
        <f>"21925020521"</f>
        <v>21925020521</v>
      </c>
      <c r="D176" s="2">
        <v>0</v>
      </c>
      <c r="E176" s="2">
        <v>102</v>
      </c>
      <c r="F176" s="2"/>
    </row>
    <row r="177" spans="1:6" ht="19.899999999999999" customHeight="1">
      <c r="A177" t="str">
        <f>"10432021090615312323562"</f>
        <v>10432021090615312323562</v>
      </c>
      <c r="B177" s="3" t="s">
        <v>4</v>
      </c>
      <c r="C177" s="2" t="str">
        <f>"21925020525"</f>
        <v>21925020525</v>
      </c>
      <c r="D177" s="2">
        <v>0</v>
      </c>
      <c r="E177" s="2">
        <v>103</v>
      </c>
      <c r="F177" s="2"/>
    </row>
    <row r="178" spans="1:6" ht="19.899999999999999" customHeight="1">
      <c r="A178" t="str">
        <f>"10432021090611244523514"</f>
        <v>10432021090611244523514</v>
      </c>
      <c r="B178" s="3" t="s">
        <v>4</v>
      </c>
      <c r="C178" s="2" t="str">
        <f>"21925020526"</f>
        <v>21925020526</v>
      </c>
      <c r="D178" s="2">
        <v>0</v>
      </c>
      <c r="E178" s="2">
        <v>104</v>
      </c>
      <c r="F178" s="2"/>
    </row>
    <row r="179" spans="1:6" ht="19.899999999999999" customHeight="1">
      <c r="A179" t="str">
        <f>"10432021090609170723468"</f>
        <v>10432021090609170723468</v>
      </c>
      <c r="B179" s="3" t="s">
        <v>4</v>
      </c>
      <c r="C179" s="2" t="str">
        <f>"21925020528"</f>
        <v>21925020528</v>
      </c>
      <c r="D179" s="2">
        <v>0</v>
      </c>
      <c r="E179" s="2">
        <v>105</v>
      </c>
      <c r="F179" s="2"/>
    </row>
    <row r="180" spans="1:6" ht="19.899999999999999" customHeight="1">
      <c r="A180" t="str">
        <f>"10432021090620130123596"</f>
        <v>10432021090620130123596</v>
      </c>
      <c r="B180" s="3" t="s">
        <v>4</v>
      </c>
      <c r="C180" s="2" t="str">
        <f>"21925020529"</f>
        <v>21925020529</v>
      </c>
      <c r="D180" s="2">
        <v>0</v>
      </c>
      <c r="E180" s="2">
        <v>106</v>
      </c>
      <c r="F180" s="2"/>
    </row>
    <row r="181" spans="1:6" ht="19.899999999999999" customHeight="1">
      <c r="A181" t="str">
        <f>"10432021090813365423758"</f>
        <v>10432021090813365423758</v>
      </c>
      <c r="B181" s="3" t="s">
        <v>4</v>
      </c>
      <c r="C181" s="2" t="str">
        <f>"21925020610"</f>
        <v>21925020610</v>
      </c>
      <c r="D181" s="2">
        <v>0</v>
      </c>
      <c r="E181" s="2">
        <v>107</v>
      </c>
      <c r="F181" s="2"/>
    </row>
    <row r="182" spans="1:6" ht="19.899999999999999" customHeight="1">
      <c r="A182" t="str">
        <f>"10432021090616060723567"</f>
        <v>10432021090616060723567</v>
      </c>
      <c r="B182" s="3" t="s">
        <v>4</v>
      </c>
      <c r="C182" s="2" t="str">
        <f>"21925020617"</f>
        <v>21925020617</v>
      </c>
      <c r="D182" s="2">
        <v>0</v>
      </c>
      <c r="E182" s="2">
        <v>108</v>
      </c>
      <c r="F182" s="2"/>
    </row>
    <row r="183" spans="1:6" ht="19.899999999999999" customHeight="1">
      <c r="A183" t="str">
        <f>"10432021090609151323464"</f>
        <v>10432021090609151323464</v>
      </c>
      <c r="B183" s="3" t="s">
        <v>4</v>
      </c>
      <c r="C183" s="2" t="str">
        <f>"21925020619"</f>
        <v>21925020619</v>
      </c>
      <c r="D183" s="2">
        <v>0</v>
      </c>
      <c r="E183" s="2">
        <v>109</v>
      </c>
      <c r="F183" s="2"/>
    </row>
    <row r="184" spans="1:6" ht="19.899999999999999" customHeight="1">
      <c r="A184" t="str">
        <f>"10432021090609124923459"</f>
        <v>10432021090609124923459</v>
      </c>
      <c r="B184" s="3" t="s">
        <v>4</v>
      </c>
      <c r="C184" s="2" t="str">
        <f>"21925020623"</f>
        <v>21925020623</v>
      </c>
      <c r="D184" s="2">
        <v>0</v>
      </c>
      <c r="E184" s="2">
        <v>110</v>
      </c>
      <c r="F184" s="2"/>
    </row>
    <row r="185" spans="1:6" ht="19.899999999999999" customHeight="1">
      <c r="A185" t="str">
        <f>"10432021090617323923578"</f>
        <v>10432021090617323923578</v>
      </c>
      <c r="B185" s="3" t="s">
        <v>4</v>
      </c>
      <c r="C185" s="2" t="str">
        <f>"21925020624"</f>
        <v>21925020624</v>
      </c>
      <c r="D185" s="2">
        <v>0</v>
      </c>
      <c r="E185" s="2">
        <v>111</v>
      </c>
      <c r="F185" s="2"/>
    </row>
    <row r="186" spans="1:6" ht="19.899999999999999" customHeight="1">
      <c r="A186" t="str">
        <f>"10432021090719270723691"</f>
        <v>10432021090719270723691</v>
      </c>
      <c r="B186" s="3" t="s">
        <v>5</v>
      </c>
      <c r="C186" s="2" t="str">
        <f>"21925030622"</f>
        <v>21925030622</v>
      </c>
      <c r="D186" s="2">
        <v>73.900000000000006</v>
      </c>
      <c r="E186" s="2">
        <v>1</v>
      </c>
      <c r="F186" s="2" t="s">
        <v>8</v>
      </c>
    </row>
    <row r="187" spans="1:6" ht="19.899999999999999" customHeight="1">
      <c r="A187" t="str">
        <f>"10432021090712302023649"</f>
        <v>10432021090712302023649</v>
      </c>
      <c r="B187" s="3" t="s">
        <v>5</v>
      </c>
      <c r="C187" s="2" t="str">
        <f>"21925030612"</f>
        <v>21925030612</v>
      </c>
      <c r="D187" s="2">
        <v>69.599999999999994</v>
      </c>
      <c r="E187" s="2">
        <v>2</v>
      </c>
      <c r="F187" s="2" t="s">
        <v>8</v>
      </c>
    </row>
    <row r="188" spans="1:6" ht="19.899999999999999" customHeight="1">
      <c r="A188" t="str">
        <f>"10432021090721354323708"</f>
        <v>10432021090721354323708</v>
      </c>
      <c r="B188" s="3" t="s">
        <v>5</v>
      </c>
      <c r="C188" s="2" t="str">
        <f>"21925030419"</f>
        <v>21925030419</v>
      </c>
      <c r="D188" s="2">
        <v>69.2</v>
      </c>
      <c r="E188" s="2">
        <v>3</v>
      </c>
      <c r="F188" s="2" t="s">
        <v>8</v>
      </c>
    </row>
    <row r="189" spans="1:6" ht="19.899999999999999" customHeight="1">
      <c r="A189" t="str">
        <f>"10432021090721145223705"</f>
        <v>10432021090721145223705</v>
      </c>
      <c r="B189" s="3" t="s">
        <v>5</v>
      </c>
      <c r="C189" s="2" t="str">
        <f>"21925030305"</f>
        <v>21925030305</v>
      </c>
      <c r="D189" s="2">
        <v>64.900000000000006</v>
      </c>
      <c r="E189" s="2">
        <v>4</v>
      </c>
      <c r="F189" s="2" t="s">
        <v>8</v>
      </c>
    </row>
    <row r="190" spans="1:6" ht="19.899999999999999" customHeight="1">
      <c r="A190" t="str">
        <f>"10432021090717125323680"</f>
        <v>10432021090717125323680</v>
      </c>
      <c r="B190" s="3" t="s">
        <v>5</v>
      </c>
      <c r="C190" s="2" t="str">
        <f>"21925030618"</f>
        <v>21925030618</v>
      </c>
      <c r="D190" s="2">
        <v>63</v>
      </c>
      <c r="E190" s="2">
        <v>5</v>
      </c>
      <c r="F190" s="2" t="s">
        <v>8</v>
      </c>
    </row>
    <row r="191" spans="1:6" ht="19.899999999999999" customHeight="1">
      <c r="A191" t="str">
        <f>"10432021090609131423461"</f>
        <v>10432021090609131423461</v>
      </c>
      <c r="B191" s="3" t="s">
        <v>5</v>
      </c>
      <c r="C191" s="2" t="str">
        <f>"21925030225"</f>
        <v>21925030225</v>
      </c>
      <c r="D191" s="2">
        <v>60</v>
      </c>
      <c r="E191" s="2">
        <v>6</v>
      </c>
      <c r="F191" s="2" t="s">
        <v>8</v>
      </c>
    </row>
  </sheetData>
  <sortState ref="B2:AQ189">
    <sortCondition ref="B2:B189"/>
    <sortCondition descending="1" ref="D2:D189"/>
  </sortState>
  <mergeCells count="1">
    <mergeCell ref="B2:F2"/>
  </mergeCells>
  <phoneticPr fontId="18" type="noConversion"/>
  <pageMargins left="0.31496062992125984" right="0.31496062992125984" top="0.74803149606299213" bottom="0.74803149606299213" header="0.31496062992125984" footer="0.31496062992125984"/>
  <pageSetup paperSize="9" orientation="portrait" verticalDpi="4294967295" r:id="rId1"/>
  <headerFooter>
    <oddHeader xml:space="preserve">&amp;C&amp;"-,加粗"&amp;12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1043_614a79e582f5e</vt:lpstr>
      <vt:lpstr>'1043_614a79e582f5e'!Print_Titles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NTKO</cp:lastModifiedBy>
  <cp:lastPrinted>2021-09-26T00:53:59Z</cp:lastPrinted>
  <dcterms:created xsi:type="dcterms:W3CDTF">2021-09-22T00:34:50Z</dcterms:created>
  <dcterms:modified xsi:type="dcterms:W3CDTF">2021-09-26T00:54:12Z</dcterms:modified>
</cp:coreProperties>
</file>